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重新分类\m食堂\19秋食堂\"/>
    </mc:Choice>
  </mc:AlternateContent>
  <xr:revisionPtr revIDLastSave="0" documentId="13_ncr:1_{BCB90A96-EE41-4287-9A42-C298C75E6124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各班座位分布表" sheetId="10" r:id="rId1"/>
    <sheet name="A1区" sheetId="2" r:id="rId2"/>
    <sheet name="A2区" sheetId="3" r:id="rId3"/>
    <sheet name="B1区 " sheetId="4" r:id="rId4"/>
    <sheet name="B2区" sheetId="5" r:id="rId5"/>
    <sheet name="大食堂3楼" sheetId="9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15" i="9" l="1"/>
  <c r="AE14" i="9"/>
  <c r="AE13" i="9"/>
  <c r="AE12" i="9"/>
  <c r="AE11" i="9"/>
  <c r="AE10" i="9"/>
  <c r="AE9" i="9"/>
  <c r="AE8" i="9"/>
  <c r="AE7" i="9"/>
  <c r="AE6" i="9"/>
  <c r="AE5" i="9"/>
  <c r="AE4" i="9"/>
  <c r="AE3" i="9"/>
  <c r="AE2" i="9"/>
  <c r="AA13" i="5" l="1"/>
  <c r="AA12" i="5"/>
  <c r="AA11" i="5"/>
  <c r="AA10" i="5"/>
  <c r="AA9" i="5"/>
  <c r="AA8" i="5"/>
  <c r="AA7" i="5"/>
  <c r="AA6" i="5"/>
  <c r="AA5" i="5"/>
  <c r="AA4" i="5"/>
  <c r="AA3" i="5"/>
  <c r="AI4" i="3"/>
  <c r="AG11" i="3"/>
  <c r="AG10" i="3"/>
  <c r="AI11" i="3"/>
  <c r="AI10" i="3"/>
  <c r="AI9" i="3"/>
  <c r="AI8" i="3"/>
  <c r="AI7" i="3"/>
  <c r="AI6" i="3"/>
  <c r="AI5" i="3"/>
  <c r="AG9" i="3"/>
  <c r="AG8" i="3"/>
  <c r="AG7" i="3"/>
  <c r="AG5" i="3"/>
  <c r="AG4" i="3"/>
  <c r="AG6" i="3"/>
  <c r="AG7" i="4"/>
  <c r="AG6" i="4"/>
  <c r="AG5" i="4"/>
  <c r="AG4" i="4"/>
  <c r="AG3" i="4"/>
  <c r="AE7" i="4"/>
  <c r="AE6" i="4"/>
  <c r="AE5" i="4"/>
  <c r="AE4" i="4"/>
  <c r="AE3" i="4"/>
  <c r="AE9" i="4"/>
  <c r="AA14" i="5"/>
  <c r="AH12" i="3"/>
  <c r="AI2" i="2"/>
  <c r="AI3" i="4" l="1"/>
  <c r="AI22" i="2"/>
  <c r="AI21" i="2"/>
  <c r="AI20" i="2"/>
  <c r="AI19" i="2"/>
  <c r="AI18" i="2"/>
  <c r="AI17" i="2"/>
  <c r="AI16" i="2"/>
  <c r="AI15" i="2"/>
  <c r="AI14" i="2"/>
  <c r="AI13" i="2"/>
  <c r="AI12" i="2"/>
  <c r="AI23" i="2" l="1"/>
</calcChain>
</file>

<file path=xl/sharedStrings.xml><?xml version="1.0" encoding="utf-8"?>
<sst xmlns="http://schemas.openxmlformats.org/spreadsheetml/2006/main" count="168" uniqueCount="68">
  <si>
    <t>1组</t>
  </si>
  <si>
    <t>2组</t>
  </si>
  <si>
    <t>3组</t>
  </si>
  <si>
    <t>4组</t>
  </si>
  <si>
    <t>5组</t>
  </si>
  <si>
    <t>柱</t>
  </si>
  <si>
    <t>头</t>
  </si>
  <si>
    <t>食堂A2区</t>
  </si>
  <si>
    <t>桶</t>
  </si>
  <si>
    <t>头</t>
  </si>
  <si>
    <t>柱</t>
  </si>
  <si>
    <t>食堂B2区</t>
  </si>
  <si>
    <t>2组</t>
  </si>
  <si>
    <t>3组</t>
  </si>
  <si>
    <t>4组</t>
  </si>
  <si>
    <t>食堂B1区</t>
  </si>
  <si>
    <t>过
道</t>
  </si>
  <si>
    <t>过
道</t>
  </si>
  <si>
    <t>过道</t>
  </si>
  <si>
    <t>江
安
河</t>
    <phoneticPr fontId="8" type="noConversion"/>
  </si>
  <si>
    <t>中
学
宿
舍</t>
    <phoneticPr fontId="8" type="noConversion"/>
  </si>
  <si>
    <t>江
安
河</t>
    <phoneticPr fontId="8" type="noConversion"/>
  </si>
  <si>
    <t>桶</t>
    <phoneticPr fontId="8" type="noConversion"/>
  </si>
  <si>
    <t>2组</t>
    <phoneticPr fontId="8" type="noConversion"/>
  </si>
  <si>
    <t>班级</t>
    <phoneticPr fontId="8" type="noConversion"/>
  </si>
  <si>
    <t>座位数</t>
    <phoneticPr fontId="8" type="noConversion"/>
  </si>
  <si>
    <t>学生数</t>
    <phoneticPr fontId="8" type="noConversion"/>
  </si>
  <si>
    <t>实际分配座位数统计</t>
    <phoneticPr fontId="8" type="noConversion"/>
  </si>
  <si>
    <t>4组</t>
    <phoneticPr fontId="8" type="noConversion"/>
  </si>
  <si>
    <t>3组</t>
    <phoneticPr fontId="8" type="noConversion"/>
  </si>
  <si>
    <t>4组</t>
    <phoneticPr fontId="8" type="noConversion"/>
  </si>
  <si>
    <t>5组</t>
    <phoneticPr fontId="8" type="noConversion"/>
  </si>
  <si>
    <t>2组</t>
    <phoneticPr fontId="8" type="noConversion"/>
  </si>
  <si>
    <t>6组</t>
    <phoneticPr fontId="8" type="noConversion"/>
  </si>
  <si>
    <t>第1组</t>
    <phoneticPr fontId="8" type="noConversion"/>
  </si>
  <si>
    <t>第2组</t>
  </si>
  <si>
    <t>第2组</t>
    <phoneticPr fontId="8" type="noConversion"/>
  </si>
  <si>
    <t>第3组</t>
  </si>
  <si>
    <t>第3组</t>
    <phoneticPr fontId="8" type="noConversion"/>
  </si>
  <si>
    <t>第4组</t>
  </si>
  <si>
    <t>第4组</t>
    <phoneticPr fontId="8" type="noConversion"/>
  </si>
  <si>
    <t>第5组</t>
  </si>
  <si>
    <t>第5组</t>
    <phoneticPr fontId="8" type="noConversion"/>
  </si>
  <si>
    <t>第6组</t>
    <phoneticPr fontId="8" type="noConversion"/>
  </si>
  <si>
    <t>合计</t>
    <phoneticPr fontId="8" type="noConversion"/>
  </si>
  <si>
    <t>座位</t>
    <phoneticPr fontId="8" type="noConversion"/>
  </si>
  <si>
    <t>B1</t>
    <phoneticPr fontId="8" type="noConversion"/>
  </si>
  <si>
    <t>B2</t>
    <phoneticPr fontId="8" type="noConversion"/>
  </si>
  <si>
    <t>区域</t>
    <phoneticPr fontId="8" type="noConversion"/>
  </si>
  <si>
    <t>班数</t>
    <phoneticPr fontId="8" type="noConversion"/>
  </si>
  <si>
    <t>分配方案</t>
    <phoneticPr fontId="8" type="noConversion"/>
  </si>
  <si>
    <t>中学食堂3楼</t>
    <phoneticPr fontId="8" type="noConversion"/>
  </si>
  <si>
    <t>棠外附小2019年秋食堂就餐区域班级分布表</t>
    <phoneticPr fontId="8" type="noConversion"/>
  </si>
  <si>
    <t>A1</t>
    <phoneticPr fontId="8" type="noConversion"/>
  </si>
  <si>
    <t>101-111</t>
    <phoneticPr fontId="8" type="noConversion"/>
  </si>
  <si>
    <t>A2</t>
    <phoneticPr fontId="8" type="noConversion"/>
  </si>
  <si>
    <t>112，301-310</t>
    <phoneticPr fontId="8" type="noConversion"/>
  </si>
  <si>
    <t>学
校
内
部</t>
    <phoneticPr fontId="8" type="noConversion"/>
  </si>
  <si>
    <t>5组</t>
    <phoneticPr fontId="8" type="noConversion"/>
  </si>
  <si>
    <t>6组</t>
    <phoneticPr fontId="8" type="noConversion"/>
  </si>
  <si>
    <t>201-212，401-404</t>
    <phoneticPr fontId="8" type="noConversion"/>
  </si>
  <si>
    <t>501-510，405</t>
    <phoneticPr fontId="8" type="noConversion"/>
  </si>
  <si>
    <t>601-609，406-410</t>
    <phoneticPr fontId="8" type="noConversion"/>
  </si>
  <si>
    <t>食堂A1区</t>
    <phoneticPr fontId="8" type="noConversion"/>
  </si>
  <si>
    <t>大食堂3楼</t>
    <phoneticPr fontId="8" type="noConversion"/>
  </si>
  <si>
    <t>班级</t>
    <phoneticPr fontId="8" type="noConversion"/>
  </si>
  <si>
    <t>座位数</t>
    <phoneticPr fontId="8" type="noConversion"/>
  </si>
  <si>
    <t>学
校
内
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</si>
</sst>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宋体"/>
    </font>
    <font>
      <sz val="11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22"/>
      <color rgb="FF000000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20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24"/>
      <name val="宋体"/>
      <family val="3"/>
      <charset val="134"/>
    </font>
    <font>
      <sz val="11"/>
      <color rgb="FF000000"/>
      <name val="宋体"/>
      <family val="3"/>
      <charset val="134"/>
    </font>
    <font>
      <sz val="2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FF0000"/>
      <name val="黑体"/>
      <family val="3"/>
      <charset val="134"/>
    </font>
    <font>
      <b/>
      <sz val="26"/>
      <color rgb="FF000000"/>
      <name val="黑体"/>
      <family val="3"/>
      <charset val="134"/>
    </font>
    <font>
      <sz val="26"/>
      <color rgb="FF000000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>
      <alignment vertical="center"/>
    </xf>
    <xf numFmtId="0" fontId="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1">
    <cellStyle name="常规" xfId="0" builtinId="0"/>
  </cellStyles>
  <dxfs count="51"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33CCFF"/>
        </patternFill>
      </fill>
    </dxf>
    <dxf>
      <fill>
        <patternFill>
          <bgColor rgb="FFFFFFCC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99CCFF"/>
        </patternFill>
      </fill>
    </dxf>
    <dxf>
      <fill>
        <patternFill>
          <bgColor rgb="FFFF66CC"/>
        </patternFill>
      </fill>
    </dxf>
    <dxf>
      <fill>
        <patternFill>
          <bgColor rgb="FFCCCC00"/>
        </patternFill>
      </fill>
    </dxf>
    <dxf>
      <fill>
        <patternFill>
          <bgColor rgb="FF00FFFF"/>
        </patternFill>
      </fill>
    </dxf>
    <dxf>
      <fill>
        <patternFill>
          <bgColor rgb="FF99FFCC"/>
        </patternFill>
      </fill>
    </dxf>
    <dxf>
      <fill>
        <patternFill>
          <bgColor rgb="FFFFFFCC"/>
        </patternFill>
      </fill>
    </dxf>
    <dxf>
      <fill>
        <patternFill>
          <bgColor rgb="FFFF99FF"/>
        </patternFill>
      </fill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>
          <bgColor rgb="FF66FF66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CCECFF"/>
        </patternFill>
      </fill>
    </dxf>
    <dxf>
      <fill>
        <patternFill>
          <bgColor rgb="FF00FFFF"/>
        </patternFill>
      </fill>
    </dxf>
    <dxf>
      <fill>
        <patternFill>
          <bgColor rgb="FFCCFFCC"/>
        </patternFill>
      </fill>
    </dxf>
    <dxf>
      <fill>
        <patternFill>
          <bgColor rgb="FFCCFF66"/>
        </patternFill>
      </fill>
    </dxf>
    <dxf>
      <fill>
        <patternFill>
          <bgColor rgb="FF99FF66"/>
        </patternFill>
      </fill>
    </dxf>
    <dxf>
      <fill>
        <patternFill>
          <bgColor rgb="FF66FFFF"/>
        </patternFill>
      </fill>
    </dxf>
    <dxf>
      <fill>
        <patternFill>
          <bgColor rgb="FF00CCFF"/>
        </patternFill>
      </fill>
    </dxf>
    <dxf>
      <fill>
        <patternFill>
          <bgColor rgb="FFFFCCFF"/>
        </patternFill>
      </fill>
    </dxf>
    <dxf>
      <fill>
        <patternFill>
          <bgColor rgb="FFFF6699"/>
        </patternFill>
      </fill>
    </dxf>
    <dxf>
      <fill>
        <patternFill>
          <bgColor rgb="FFFFFF66"/>
        </patternFill>
      </fill>
    </dxf>
    <dxf>
      <fill>
        <patternFill>
          <bgColor rgb="FF6699FF"/>
        </patternFill>
      </fill>
    </dxf>
    <dxf>
      <fill>
        <patternFill>
          <bgColor rgb="FF66FFFF"/>
        </patternFill>
      </fill>
    </dxf>
    <dxf>
      <fill>
        <patternFill>
          <bgColor rgb="FFFFCC99"/>
        </patternFill>
      </fill>
    </dxf>
    <dxf>
      <fill>
        <patternFill>
          <bgColor rgb="FF00FF00"/>
        </patternFill>
      </fill>
    </dxf>
    <dxf>
      <fill>
        <patternFill>
          <bgColor rgb="FFDDDDDD"/>
        </patternFill>
      </fill>
    </dxf>
    <dxf>
      <fill>
        <patternFill>
          <bgColor rgb="FFFF99FF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FF99"/>
        </patternFill>
      </fill>
    </dxf>
    <dxf>
      <fill>
        <patternFill>
          <bgColor rgb="FF00CCFF"/>
        </patternFill>
      </fill>
    </dxf>
    <dxf>
      <fill>
        <patternFill>
          <bgColor rgb="FF00FFFF"/>
        </patternFill>
      </fill>
    </dxf>
    <dxf>
      <fill>
        <patternFill>
          <bgColor rgb="FFFFCC99"/>
        </patternFill>
      </fill>
    </dxf>
    <dxf>
      <fill>
        <patternFill>
          <bgColor rgb="FFCCCCFF"/>
        </patternFill>
      </fill>
    </dxf>
    <dxf>
      <fill>
        <patternFill>
          <bgColor rgb="FFFFCCFF"/>
        </patternFill>
      </fill>
    </dxf>
    <dxf>
      <fill>
        <patternFill>
          <bgColor rgb="FFFF9999"/>
        </patternFill>
      </fill>
    </dxf>
    <dxf>
      <fill>
        <patternFill>
          <bgColor rgb="FFFF9900"/>
        </patternFill>
      </fill>
    </dxf>
    <dxf>
      <fill>
        <patternFill>
          <bgColor rgb="FFFF00FF"/>
        </patternFill>
      </fill>
    </dxf>
  </dxfs>
  <tableStyles count="0" defaultTableStyle="TableStyleMedium9" defaultPivotStyle="PivotStyleLight16"/>
  <colors>
    <mruColors>
      <color rgb="FFCCCC00"/>
      <color rgb="FFFF66CC"/>
      <color rgb="FF99CCFF"/>
      <color rgb="FFFFCCFF"/>
      <color rgb="FF99FF99"/>
      <color rgb="FFFFFFCC"/>
      <color rgb="FF33CCFF"/>
      <color rgb="FFFF00FF"/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F685-33D9-4E03-992B-6824C4A7318A}">
  <dimension ref="A1:E7"/>
  <sheetViews>
    <sheetView zoomScale="145" zoomScaleNormal="145" workbookViewId="0">
      <selection activeCell="E12" sqref="E12"/>
    </sheetView>
  </sheetViews>
  <sheetFormatPr defaultRowHeight="13.5" x14ac:dyDescent="0.15"/>
  <cols>
    <col min="1" max="1" width="12.125" style="34" bestFit="1" customWidth="1"/>
    <col min="2" max="4" width="9" style="34"/>
    <col min="5" max="5" width="31.5" bestFit="1" customWidth="1"/>
  </cols>
  <sheetData>
    <row r="1" spans="1:5" ht="38.25" customHeight="1" x14ac:dyDescent="0.15">
      <c r="A1" s="44" t="s">
        <v>52</v>
      </c>
      <c r="B1" s="44"/>
      <c r="C1" s="44"/>
      <c r="D1" s="44"/>
      <c r="E1" s="44"/>
    </row>
    <row r="2" spans="1:5" x14ac:dyDescent="0.15">
      <c r="A2" s="41" t="s">
        <v>48</v>
      </c>
      <c r="B2" s="41" t="s">
        <v>45</v>
      </c>
      <c r="C2" s="41" t="s">
        <v>49</v>
      </c>
      <c r="D2" s="41" t="s">
        <v>26</v>
      </c>
      <c r="E2" s="41" t="s">
        <v>50</v>
      </c>
    </row>
    <row r="3" spans="1:5" x14ac:dyDescent="0.15">
      <c r="A3" s="41" t="s">
        <v>53</v>
      </c>
      <c r="B3" s="41">
        <v>500</v>
      </c>
      <c r="C3" s="41">
        <v>11</v>
      </c>
      <c r="D3" s="41"/>
      <c r="E3" s="42" t="s">
        <v>54</v>
      </c>
    </row>
    <row r="4" spans="1:5" x14ac:dyDescent="0.15">
      <c r="A4" s="41" t="s">
        <v>55</v>
      </c>
      <c r="B4" s="41">
        <v>732</v>
      </c>
      <c r="C4" s="41">
        <v>16</v>
      </c>
      <c r="D4" s="41"/>
      <c r="E4" s="42" t="s">
        <v>60</v>
      </c>
    </row>
    <row r="5" spans="1:5" x14ac:dyDescent="0.15">
      <c r="A5" s="41" t="s">
        <v>46</v>
      </c>
      <c r="B5" s="41">
        <v>500</v>
      </c>
      <c r="C5" s="41">
        <v>11</v>
      </c>
      <c r="D5" s="41"/>
      <c r="E5" s="42" t="s">
        <v>56</v>
      </c>
    </row>
    <row r="6" spans="1:5" x14ac:dyDescent="0.15">
      <c r="A6" s="41" t="s">
        <v>47</v>
      </c>
      <c r="B6" s="41">
        <v>484</v>
      </c>
      <c r="C6" s="41">
        <v>11</v>
      </c>
      <c r="D6" s="41"/>
      <c r="E6" s="42" t="s">
        <v>61</v>
      </c>
    </row>
    <row r="7" spans="1:5" x14ac:dyDescent="0.15">
      <c r="A7" s="41" t="s">
        <v>51</v>
      </c>
      <c r="B7" s="41"/>
      <c r="C7" s="41">
        <v>14</v>
      </c>
      <c r="D7" s="41"/>
      <c r="E7" s="42" t="s">
        <v>62</v>
      </c>
    </row>
  </sheetData>
  <mergeCells count="1">
    <mergeCell ref="A1:E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6"/>
  <sheetViews>
    <sheetView tabSelected="1" zoomScale="70" zoomScaleNormal="70" workbookViewId="0">
      <selection activeCell="AL26" sqref="AL26"/>
    </sheetView>
  </sheetViews>
  <sheetFormatPr defaultColWidth="9" defaultRowHeight="13.5" x14ac:dyDescent="0.15"/>
  <cols>
    <col min="1" max="1" width="6.5" bestFit="1" customWidth="1"/>
    <col min="2" max="5" width="4.75" style="1" customWidth="1"/>
    <col min="6" max="6" width="5.25" style="1" customWidth="1"/>
    <col min="7" max="16" width="4.75" style="1" customWidth="1"/>
    <col min="17" max="17" width="6.25" style="1" customWidth="1"/>
    <col min="18" max="18" width="4.75" style="20" bestFit="1" customWidth="1"/>
    <col min="19" max="22" width="4.75" style="1" customWidth="1"/>
    <col min="23" max="23" width="4.75" style="1" bestFit="1" customWidth="1"/>
    <col min="24" max="27" width="4.75" style="1" customWidth="1"/>
    <col min="28" max="28" width="6.25" style="1" customWidth="1"/>
    <col min="29" max="30" width="4.75" style="1" customWidth="1"/>
    <col min="31" max="32" width="4.75" customWidth="1"/>
    <col min="33" max="33" width="6.5" bestFit="1" customWidth="1"/>
    <col min="34" max="258" width="10" customWidth="1"/>
  </cols>
  <sheetData>
    <row r="1" spans="1:36" ht="33.75" x14ac:dyDescent="0.15">
      <c r="B1" s="53" t="s">
        <v>63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1:36" ht="19.5" thickBot="1" x14ac:dyDescent="0.2">
      <c r="A2" s="45" t="s">
        <v>21</v>
      </c>
      <c r="AB2" s="1">
        <v>88</v>
      </c>
      <c r="AC2" s="50" t="s">
        <v>28</v>
      </c>
      <c r="AD2" s="50"/>
      <c r="AE2" s="50"/>
      <c r="AF2" s="50"/>
      <c r="AG2" s="45" t="s">
        <v>20</v>
      </c>
      <c r="AH2" s="40" t="s">
        <v>44</v>
      </c>
      <c r="AI2" s="40">
        <f>SUM(AI3:AI8)</f>
        <v>500</v>
      </c>
    </row>
    <row r="3" spans="1:36" ht="13.5" customHeight="1" x14ac:dyDescent="0.15">
      <c r="A3" s="46"/>
      <c r="AB3" s="51" t="s">
        <v>16</v>
      </c>
      <c r="AC3" s="22"/>
      <c r="AD3" s="23"/>
      <c r="AE3" s="22"/>
      <c r="AF3" s="23"/>
      <c r="AG3" s="46"/>
      <c r="AH3" s="40" t="s">
        <v>34</v>
      </c>
      <c r="AI3" s="40">
        <v>72</v>
      </c>
    </row>
    <row r="4" spans="1:36" ht="13.5" customHeight="1" thickBot="1" x14ac:dyDescent="0.2">
      <c r="A4" s="46"/>
      <c r="B4" s="38"/>
      <c r="C4" s="38">
        <v>72</v>
      </c>
      <c r="D4" s="38"/>
      <c r="E4" s="38"/>
      <c r="F4" s="38"/>
      <c r="G4" s="38"/>
      <c r="H4" s="38"/>
      <c r="I4" s="38"/>
      <c r="J4" s="38">
        <v>88</v>
      </c>
      <c r="K4" s="38"/>
      <c r="L4" s="38"/>
      <c r="M4" s="38"/>
      <c r="N4" s="38"/>
      <c r="O4" s="38">
        <v>72</v>
      </c>
      <c r="P4" s="38"/>
      <c r="Q4" s="38"/>
      <c r="R4" s="32"/>
      <c r="S4" s="38"/>
      <c r="T4" s="38"/>
      <c r="U4" s="38">
        <v>100</v>
      </c>
      <c r="V4" s="38"/>
      <c r="W4" s="38"/>
      <c r="X4" s="38"/>
      <c r="Y4" s="38"/>
      <c r="Z4" s="38">
        <v>80</v>
      </c>
      <c r="AA4" s="2"/>
      <c r="AB4" s="51"/>
      <c r="AC4" s="24"/>
      <c r="AD4" s="25"/>
      <c r="AE4" s="24"/>
      <c r="AF4" s="25"/>
      <c r="AG4" s="46"/>
      <c r="AH4" s="40" t="s">
        <v>36</v>
      </c>
      <c r="AI4" s="40">
        <v>88</v>
      </c>
    </row>
    <row r="5" spans="1:36" ht="13.5" customHeight="1" thickBot="1" x14ac:dyDescent="0.2">
      <c r="A5" s="46"/>
      <c r="B5" s="47" t="s">
        <v>0</v>
      </c>
      <c r="C5" s="47"/>
      <c r="D5" s="47"/>
      <c r="E5" s="47"/>
      <c r="F5" s="51" t="s">
        <v>16</v>
      </c>
      <c r="G5" s="50" t="s">
        <v>1</v>
      </c>
      <c r="H5" s="50"/>
      <c r="I5" s="50"/>
      <c r="J5" s="50"/>
      <c r="K5" s="50"/>
      <c r="L5" s="27"/>
      <c r="M5" s="47" t="s">
        <v>29</v>
      </c>
      <c r="N5" s="47"/>
      <c r="O5" s="47"/>
      <c r="P5" s="47"/>
      <c r="Q5" s="51" t="s">
        <v>16</v>
      </c>
      <c r="R5" s="49" t="s">
        <v>30</v>
      </c>
      <c r="S5" s="49"/>
      <c r="T5" s="49"/>
      <c r="U5" s="49"/>
      <c r="V5" s="49"/>
      <c r="W5" s="49"/>
      <c r="X5" s="47" t="s">
        <v>31</v>
      </c>
      <c r="Y5" s="47"/>
      <c r="Z5" s="47"/>
      <c r="AA5" s="47"/>
      <c r="AB5" s="51"/>
      <c r="AC5" s="48"/>
      <c r="AD5" s="48"/>
      <c r="AE5" s="26"/>
      <c r="AF5" s="26"/>
      <c r="AG5" s="46"/>
      <c r="AH5" s="40" t="s">
        <v>38</v>
      </c>
      <c r="AI5" s="40">
        <v>72</v>
      </c>
    </row>
    <row r="6" spans="1:36" ht="13.5" customHeight="1" x14ac:dyDescent="0.15">
      <c r="A6" s="46"/>
      <c r="B6" s="22">
        <v>101</v>
      </c>
      <c r="C6" s="23">
        <v>101</v>
      </c>
      <c r="D6" s="22">
        <v>101</v>
      </c>
      <c r="E6" s="23">
        <v>101</v>
      </c>
      <c r="F6" s="52"/>
      <c r="G6" s="20"/>
      <c r="H6" s="22">
        <v>104</v>
      </c>
      <c r="I6" s="23">
        <v>104</v>
      </c>
      <c r="J6" s="22">
        <v>104</v>
      </c>
      <c r="K6" s="23">
        <v>104</v>
      </c>
      <c r="L6" s="4" t="s">
        <v>5</v>
      </c>
      <c r="M6" s="22">
        <v>104</v>
      </c>
      <c r="N6" s="23">
        <v>104</v>
      </c>
      <c r="O6" s="22">
        <v>104</v>
      </c>
      <c r="P6" s="23">
        <v>104</v>
      </c>
      <c r="Q6" s="52"/>
      <c r="R6" s="21"/>
      <c r="S6" s="22">
        <v>108</v>
      </c>
      <c r="T6" s="23">
        <v>108</v>
      </c>
      <c r="U6" s="22">
        <v>108</v>
      </c>
      <c r="V6" s="23">
        <v>108</v>
      </c>
      <c r="W6" s="4" t="s">
        <v>5</v>
      </c>
      <c r="X6" s="22">
        <v>108</v>
      </c>
      <c r="Y6" s="23">
        <v>108</v>
      </c>
      <c r="Z6" s="22">
        <v>108</v>
      </c>
      <c r="AA6" s="23">
        <v>108</v>
      </c>
      <c r="AB6" s="51"/>
      <c r="AC6" s="22"/>
      <c r="AD6" s="23"/>
      <c r="AE6" s="22"/>
      <c r="AF6" s="23"/>
      <c r="AG6" s="46"/>
      <c r="AH6" s="40" t="s">
        <v>40</v>
      </c>
      <c r="AI6" s="40">
        <v>100</v>
      </c>
    </row>
    <row r="7" spans="1:36" ht="13.5" customHeight="1" thickBot="1" x14ac:dyDescent="0.2">
      <c r="A7" s="46"/>
      <c r="B7" s="24">
        <v>101</v>
      </c>
      <c r="C7" s="25">
        <v>101</v>
      </c>
      <c r="D7" s="24">
        <v>101</v>
      </c>
      <c r="E7" s="25">
        <v>101</v>
      </c>
      <c r="F7" s="52"/>
      <c r="G7" s="20"/>
      <c r="H7" s="24">
        <v>104</v>
      </c>
      <c r="I7" s="25">
        <v>104</v>
      </c>
      <c r="J7" s="24">
        <v>104</v>
      </c>
      <c r="K7" s="25">
        <v>104</v>
      </c>
      <c r="L7" s="4" t="s">
        <v>6</v>
      </c>
      <c r="M7" s="24">
        <v>104</v>
      </c>
      <c r="N7" s="25">
        <v>104</v>
      </c>
      <c r="O7" s="24">
        <v>104</v>
      </c>
      <c r="P7" s="25">
        <v>104</v>
      </c>
      <c r="Q7" s="52"/>
      <c r="R7" s="21"/>
      <c r="S7" s="24">
        <v>108</v>
      </c>
      <c r="T7" s="25">
        <v>108</v>
      </c>
      <c r="U7" s="24">
        <v>108</v>
      </c>
      <c r="V7" s="25">
        <v>108</v>
      </c>
      <c r="W7" s="4" t="s">
        <v>6</v>
      </c>
      <c r="X7" s="24">
        <v>108</v>
      </c>
      <c r="Y7" s="25">
        <v>108</v>
      </c>
      <c r="Z7" s="24">
        <v>108</v>
      </c>
      <c r="AA7" s="25">
        <v>108</v>
      </c>
      <c r="AB7" s="51"/>
      <c r="AC7" s="24"/>
      <c r="AD7" s="25"/>
      <c r="AE7" s="24"/>
      <c r="AF7" s="25"/>
      <c r="AG7" s="46"/>
      <c r="AH7" s="40" t="s">
        <v>42</v>
      </c>
      <c r="AI7" s="40">
        <v>80</v>
      </c>
    </row>
    <row r="8" spans="1:36" ht="13.5" customHeight="1" thickBot="1" x14ac:dyDescent="0.2">
      <c r="A8" s="46"/>
      <c r="B8" s="20"/>
      <c r="C8" s="20"/>
      <c r="D8" s="20"/>
      <c r="E8" s="20"/>
      <c r="F8" s="52"/>
      <c r="G8" s="20"/>
      <c r="H8" s="20"/>
      <c r="I8" s="20"/>
      <c r="J8" s="20"/>
      <c r="K8" s="20"/>
      <c r="L8" s="20"/>
      <c r="M8" s="20"/>
      <c r="N8" s="20"/>
      <c r="O8" s="20"/>
      <c r="P8" s="20"/>
      <c r="Q8" s="52"/>
      <c r="R8" s="21"/>
      <c r="S8" s="20"/>
      <c r="T8" s="20"/>
      <c r="U8" s="20"/>
      <c r="V8" s="20"/>
      <c r="W8" s="20"/>
      <c r="X8" s="20"/>
      <c r="Y8" s="20"/>
      <c r="Z8" s="20"/>
      <c r="AA8" s="20"/>
      <c r="AB8" s="51"/>
      <c r="AC8" s="20"/>
      <c r="AD8" s="20"/>
      <c r="AE8" s="20"/>
      <c r="AF8" s="20"/>
      <c r="AG8" s="46"/>
      <c r="AH8" s="40" t="s">
        <v>43</v>
      </c>
      <c r="AI8" s="40">
        <v>88</v>
      </c>
    </row>
    <row r="9" spans="1:36" ht="13.5" customHeight="1" x14ac:dyDescent="0.15">
      <c r="A9" s="46"/>
      <c r="B9" s="22">
        <v>101</v>
      </c>
      <c r="C9" s="23">
        <v>101</v>
      </c>
      <c r="D9" s="22">
        <v>101</v>
      </c>
      <c r="E9" s="23">
        <v>101</v>
      </c>
      <c r="F9" s="52"/>
      <c r="G9" s="22">
        <v>104</v>
      </c>
      <c r="H9" s="23">
        <v>104</v>
      </c>
      <c r="I9" s="22">
        <v>104</v>
      </c>
      <c r="J9" s="23">
        <v>104</v>
      </c>
      <c r="K9" s="22">
        <v>104</v>
      </c>
      <c r="L9" s="23">
        <v>104</v>
      </c>
      <c r="M9" s="22">
        <v>104</v>
      </c>
      <c r="N9" s="23">
        <v>104</v>
      </c>
      <c r="O9" s="22">
        <v>104</v>
      </c>
      <c r="P9" s="23">
        <v>104</v>
      </c>
      <c r="Q9" s="52"/>
      <c r="R9" s="22">
        <v>108</v>
      </c>
      <c r="S9" s="23">
        <v>108</v>
      </c>
      <c r="T9" s="22">
        <v>108</v>
      </c>
      <c r="U9" s="23">
        <v>108</v>
      </c>
      <c r="V9" s="22">
        <v>108</v>
      </c>
      <c r="W9" s="23">
        <v>108</v>
      </c>
      <c r="X9" s="22">
        <v>108</v>
      </c>
      <c r="Y9" s="23">
        <v>108</v>
      </c>
      <c r="Z9" s="22">
        <v>108</v>
      </c>
      <c r="AA9" s="23">
        <v>108</v>
      </c>
      <c r="AB9" s="51"/>
      <c r="AC9" s="22">
        <v>111</v>
      </c>
      <c r="AD9" s="23">
        <v>111</v>
      </c>
      <c r="AE9" s="22">
        <v>111</v>
      </c>
      <c r="AF9" s="23">
        <v>111</v>
      </c>
      <c r="AG9" s="46"/>
    </row>
    <row r="10" spans="1:36" ht="13.5" customHeight="1" thickBot="1" x14ac:dyDescent="0.2">
      <c r="A10" s="46"/>
      <c r="B10" s="24">
        <v>101</v>
      </c>
      <c r="C10" s="25">
        <v>101</v>
      </c>
      <c r="D10" s="24">
        <v>101</v>
      </c>
      <c r="E10" s="25">
        <v>101</v>
      </c>
      <c r="F10" s="52"/>
      <c r="G10" s="24">
        <v>104</v>
      </c>
      <c r="H10" s="25">
        <v>104</v>
      </c>
      <c r="I10" s="24">
        <v>104</v>
      </c>
      <c r="J10" s="25">
        <v>104</v>
      </c>
      <c r="K10" s="24">
        <v>104</v>
      </c>
      <c r="L10" s="25">
        <v>104</v>
      </c>
      <c r="M10" s="24">
        <v>104</v>
      </c>
      <c r="N10" s="25">
        <v>104</v>
      </c>
      <c r="O10" s="24">
        <v>104</v>
      </c>
      <c r="P10" s="25">
        <v>104</v>
      </c>
      <c r="Q10" s="52"/>
      <c r="R10" s="24">
        <v>108</v>
      </c>
      <c r="S10" s="25">
        <v>108</v>
      </c>
      <c r="T10" s="24">
        <v>108</v>
      </c>
      <c r="U10" s="25">
        <v>108</v>
      </c>
      <c r="V10" s="24">
        <v>108</v>
      </c>
      <c r="W10" s="25">
        <v>108</v>
      </c>
      <c r="X10" s="24">
        <v>108</v>
      </c>
      <c r="Y10" s="25">
        <v>108</v>
      </c>
      <c r="Z10" s="24">
        <v>108</v>
      </c>
      <c r="AA10" s="25">
        <v>108</v>
      </c>
      <c r="AB10" s="51"/>
      <c r="AC10" s="24">
        <v>111</v>
      </c>
      <c r="AD10" s="25">
        <v>111</v>
      </c>
      <c r="AE10" s="24">
        <v>111</v>
      </c>
      <c r="AF10" s="25">
        <v>111</v>
      </c>
      <c r="AG10" s="46"/>
    </row>
    <row r="11" spans="1:36" ht="13.5" customHeight="1" thickBot="1" x14ac:dyDescent="0.2">
      <c r="A11" s="46"/>
      <c r="B11" s="20"/>
      <c r="C11" s="20"/>
      <c r="D11" s="20"/>
      <c r="E11" s="20"/>
      <c r="F11" s="5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52"/>
      <c r="R11" s="21"/>
      <c r="S11" s="20"/>
      <c r="T11" s="20"/>
      <c r="U11" s="20"/>
      <c r="V11" s="20"/>
      <c r="W11" s="20"/>
      <c r="X11" s="20"/>
      <c r="Y11" s="20"/>
      <c r="Z11" s="20"/>
      <c r="AA11" s="20"/>
      <c r="AB11" s="51"/>
      <c r="AC11" s="20"/>
      <c r="AD11" s="20"/>
      <c r="AE11" s="20"/>
      <c r="AF11" s="20"/>
      <c r="AG11" s="46"/>
    </row>
    <row r="12" spans="1:36" ht="13.5" customHeight="1" x14ac:dyDescent="0.15">
      <c r="A12" s="46"/>
      <c r="B12" s="22">
        <v>101</v>
      </c>
      <c r="C12" s="23">
        <v>101</v>
      </c>
      <c r="D12" s="22">
        <v>101</v>
      </c>
      <c r="E12" s="23">
        <v>101</v>
      </c>
      <c r="F12" s="52"/>
      <c r="G12" s="22">
        <v>103</v>
      </c>
      <c r="H12" s="23">
        <v>103</v>
      </c>
      <c r="I12" s="22">
        <v>104</v>
      </c>
      <c r="J12" s="23">
        <v>104</v>
      </c>
      <c r="K12" s="22">
        <v>104</v>
      </c>
      <c r="L12" s="23">
        <v>104</v>
      </c>
      <c r="M12" s="22">
        <v>105</v>
      </c>
      <c r="N12" s="23">
        <v>105</v>
      </c>
      <c r="O12" s="22">
        <v>105</v>
      </c>
      <c r="P12" s="23">
        <v>105</v>
      </c>
      <c r="Q12" s="52"/>
      <c r="R12" s="22">
        <v>107</v>
      </c>
      <c r="S12" s="23">
        <v>107</v>
      </c>
      <c r="T12" s="22">
        <v>107</v>
      </c>
      <c r="U12" s="23">
        <v>107</v>
      </c>
      <c r="V12" s="22">
        <v>108</v>
      </c>
      <c r="W12" s="23">
        <v>108</v>
      </c>
      <c r="X12" s="22">
        <v>108</v>
      </c>
      <c r="Y12" s="23">
        <v>108</v>
      </c>
      <c r="Z12" s="22">
        <v>109</v>
      </c>
      <c r="AA12" s="23">
        <v>109</v>
      </c>
      <c r="AB12" s="51"/>
      <c r="AC12" s="22">
        <v>111</v>
      </c>
      <c r="AD12" s="23">
        <v>111</v>
      </c>
      <c r="AE12" s="22">
        <v>111</v>
      </c>
      <c r="AF12" s="23">
        <v>111</v>
      </c>
      <c r="AG12" s="46"/>
      <c r="AH12" s="18">
        <v>101</v>
      </c>
      <c r="AI12" s="18">
        <f>COUNTIF($B$2:$AF$34,"=101")</f>
        <v>44</v>
      </c>
      <c r="AJ12" s="18"/>
    </row>
    <row r="13" spans="1:36" ht="13.5" customHeight="1" thickBot="1" x14ac:dyDescent="0.2">
      <c r="A13" s="46"/>
      <c r="B13" s="24">
        <v>101</v>
      </c>
      <c r="C13" s="25">
        <v>101</v>
      </c>
      <c r="D13" s="24">
        <v>101</v>
      </c>
      <c r="E13" s="25">
        <v>101</v>
      </c>
      <c r="F13" s="52"/>
      <c r="G13" s="24">
        <v>103</v>
      </c>
      <c r="H13" s="25">
        <v>103</v>
      </c>
      <c r="I13" s="24">
        <v>104</v>
      </c>
      <c r="J13" s="25">
        <v>104</v>
      </c>
      <c r="K13" s="24">
        <v>104</v>
      </c>
      <c r="L13" s="25">
        <v>104</v>
      </c>
      <c r="M13" s="24">
        <v>105</v>
      </c>
      <c r="N13" s="25">
        <v>105</v>
      </c>
      <c r="O13" s="24">
        <v>105</v>
      </c>
      <c r="P13" s="25">
        <v>105</v>
      </c>
      <c r="Q13" s="52"/>
      <c r="R13" s="24">
        <v>107</v>
      </c>
      <c r="S13" s="25">
        <v>107</v>
      </c>
      <c r="T13" s="24">
        <v>107</v>
      </c>
      <c r="U13" s="25">
        <v>107</v>
      </c>
      <c r="V13" s="24">
        <v>108</v>
      </c>
      <c r="W13" s="25">
        <v>108</v>
      </c>
      <c r="X13" s="24">
        <v>108</v>
      </c>
      <c r="Y13" s="25">
        <v>108</v>
      </c>
      <c r="Z13" s="24">
        <v>109</v>
      </c>
      <c r="AA13" s="25">
        <v>109</v>
      </c>
      <c r="AB13" s="51"/>
      <c r="AC13" s="24">
        <v>111</v>
      </c>
      <c r="AD13" s="25">
        <v>111</v>
      </c>
      <c r="AE13" s="24">
        <v>111</v>
      </c>
      <c r="AF13" s="25">
        <v>111</v>
      </c>
      <c r="AG13" s="46"/>
      <c r="AH13" s="18">
        <v>102</v>
      </c>
      <c r="AI13" s="18">
        <f>COUNTIF($B$2:$AF$34,"=102")</f>
        <v>44</v>
      </c>
      <c r="AJ13" s="18"/>
    </row>
    <row r="14" spans="1:36" ht="13.5" customHeight="1" thickBot="1" x14ac:dyDescent="0.2">
      <c r="A14" s="46"/>
      <c r="B14" s="20"/>
      <c r="C14" s="20"/>
      <c r="D14" s="20"/>
      <c r="E14" s="20"/>
      <c r="F14" s="5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52"/>
      <c r="R14" s="21"/>
      <c r="S14" s="20"/>
      <c r="T14" s="20"/>
      <c r="U14" s="20"/>
      <c r="V14" s="20"/>
      <c r="W14" s="20"/>
      <c r="X14" s="20"/>
      <c r="Y14" s="20"/>
      <c r="Z14" s="20"/>
      <c r="AA14" s="20"/>
      <c r="AB14" s="51"/>
      <c r="AC14" s="20"/>
      <c r="AD14" s="20"/>
      <c r="AE14" s="20"/>
      <c r="AF14" s="20"/>
      <c r="AG14" s="46"/>
      <c r="AH14" s="18">
        <v>103</v>
      </c>
      <c r="AI14" s="18">
        <f>COUNTIF($B$2:$AF$34,"=103")</f>
        <v>44</v>
      </c>
      <c r="AJ14" s="18"/>
    </row>
    <row r="15" spans="1:36" ht="13.5" customHeight="1" x14ac:dyDescent="0.15">
      <c r="A15" s="46"/>
      <c r="B15" s="22">
        <v>101</v>
      </c>
      <c r="C15" s="23">
        <v>101</v>
      </c>
      <c r="D15" s="22">
        <v>101</v>
      </c>
      <c r="E15" s="23">
        <v>101</v>
      </c>
      <c r="F15" s="52"/>
      <c r="G15" s="20"/>
      <c r="H15" s="22">
        <v>103</v>
      </c>
      <c r="I15" s="23">
        <v>103</v>
      </c>
      <c r="J15" s="22">
        <v>103</v>
      </c>
      <c r="K15" s="23">
        <v>103</v>
      </c>
      <c r="L15" s="4" t="s">
        <v>5</v>
      </c>
      <c r="M15" s="22">
        <v>105</v>
      </c>
      <c r="N15" s="23">
        <v>105</v>
      </c>
      <c r="O15" s="22">
        <v>105</v>
      </c>
      <c r="P15" s="23">
        <v>105</v>
      </c>
      <c r="Q15" s="52"/>
      <c r="R15" s="21"/>
      <c r="S15" s="22">
        <v>107</v>
      </c>
      <c r="T15" s="23">
        <v>107</v>
      </c>
      <c r="U15" s="22">
        <v>107</v>
      </c>
      <c r="V15" s="23">
        <v>107</v>
      </c>
      <c r="W15" s="4" t="s">
        <v>5</v>
      </c>
      <c r="X15" s="22">
        <v>109</v>
      </c>
      <c r="Y15" s="23">
        <v>109</v>
      </c>
      <c r="Z15" s="22">
        <v>109</v>
      </c>
      <c r="AA15" s="23">
        <v>109</v>
      </c>
      <c r="AB15" s="51"/>
      <c r="AC15" s="22">
        <v>111</v>
      </c>
      <c r="AD15" s="23">
        <v>111</v>
      </c>
      <c r="AE15" s="22">
        <v>111</v>
      </c>
      <c r="AF15" s="23">
        <v>111</v>
      </c>
      <c r="AG15" s="46"/>
      <c r="AH15" s="18">
        <v>104</v>
      </c>
      <c r="AI15" s="18">
        <f>COUNTIF($B$2:$AF$34,"=104")</f>
        <v>44</v>
      </c>
      <c r="AJ15" s="18"/>
    </row>
    <row r="16" spans="1:36" ht="13.5" customHeight="1" thickBot="1" x14ac:dyDescent="0.2">
      <c r="A16" s="46"/>
      <c r="B16" s="24">
        <v>101</v>
      </c>
      <c r="C16" s="25">
        <v>101</v>
      </c>
      <c r="D16" s="24">
        <v>101</v>
      </c>
      <c r="E16" s="25">
        <v>101</v>
      </c>
      <c r="F16" s="52"/>
      <c r="G16" s="20"/>
      <c r="H16" s="24">
        <v>103</v>
      </c>
      <c r="I16" s="25">
        <v>103</v>
      </c>
      <c r="J16" s="24">
        <v>103</v>
      </c>
      <c r="K16" s="25">
        <v>103</v>
      </c>
      <c r="L16" s="4" t="s">
        <v>6</v>
      </c>
      <c r="M16" s="24">
        <v>105</v>
      </c>
      <c r="N16" s="25">
        <v>105</v>
      </c>
      <c r="O16" s="24">
        <v>105</v>
      </c>
      <c r="P16" s="25">
        <v>105</v>
      </c>
      <c r="Q16" s="52"/>
      <c r="R16" s="21"/>
      <c r="S16" s="24">
        <v>107</v>
      </c>
      <c r="T16" s="25">
        <v>107</v>
      </c>
      <c r="U16" s="24">
        <v>107</v>
      </c>
      <c r="V16" s="25">
        <v>107</v>
      </c>
      <c r="W16" s="4" t="s">
        <v>6</v>
      </c>
      <c r="X16" s="24">
        <v>109</v>
      </c>
      <c r="Y16" s="25">
        <v>109</v>
      </c>
      <c r="Z16" s="24">
        <v>109</v>
      </c>
      <c r="AA16" s="25">
        <v>109</v>
      </c>
      <c r="AB16" s="51"/>
      <c r="AC16" s="24">
        <v>111</v>
      </c>
      <c r="AD16" s="25">
        <v>111</v>
      </c>
      <c r="AE16" s="24">
        <v>111</v>
      </c>
      <c r="AF16" s="25">
        <v>111</v>
      </c>
      <c r="AG16" s="46"/>
      <c r="AH16" s="18">
        <v>105</v>
      </c>
      <c r="AI16" s="18">
        <f>COUNTIF($B$2:$AF$34,"=105")</f>
        <v>44</v>
      </c>
      <c r="AJ16" s="18"/>
    </row>
    <row r="17" spans="1:38" ht="13.5" customHeight="1" thickBot="1" x14ac:dyDescent="0.2">
      <c r="A17" s="46"/>
      <c r="B17" s="20"/>
      <c r="C17" s="20"/>
      <c r="D17" s="20"/>
      <c r="E17" s="20"/>
      <c r="F17" s="5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52"/>
      <c r="R17" s="21"/>
      <c r="S17" s="20"/>
      <c r="T17" s="20"/>
      <c r="U17" s="20"/>
      <c r="V17" s="20"/>
      <c r="W17" s="20"/>
      <c r="X17" s="20"/>
      <c r="Y17" s="20"/>
      <c r="Z17" s="20"/>
      <c r="AA17" s="20"/>
      <c r="AB17" s="51"/>
      <c r="AC17" s="20"/>
      <c r="AD17" s="20"/>
      <c r="AE17" s="20"/>
      <c r="AF17" s="20"/>
      <c r="AG17" s="46"/>
      <c r="AH17" s="18">
        <v>106</v>
      </c>
      <c r="AI17" s="18">
        <f>COUNTIF($B$2:$AF$34,"=106")</f>
        <v>44</v>
      </c>
      <c r="AJ17" s="19"/>
    </row>
    <row r="18" spans="1:38" ht="13.5" customHeight="1" x14ac:dyDescent="0.15">
      <c r="A18" s="46"/>
      <c r="B18" s="22">
        <v>101</v>
      </c>
      <c r="C18" s="23">
        <v>101</v>
      </c>
      <c r="D18" s="22">
        <v>101</v>
      </c>
      <c r="E18" s="23">
        <v>101</v>
      </c>
      <c r="F18" s="52"/>
      <c r="G18" s="22">
        <v>103</v>
      </c>
      <c r="H18" s="23">
        <v>103</v>
      </c>
      <c r="I18" s="22">
        <v>103</v>
      </c>
      <c r="J18" s="23">
        <v>103</v>
      </c>
      <c r="K18" s="22">
        <v>103</v>
      </c>
      <c r="L18" s="23">
        <v>103</v>
      </c>
      <c r="M18" s="22">
        <v>105</v>
      </c>
      <c r="N18" s="23">
        <v>105</v>
      </c>
      <c r="O18" s="22">
        <v>105</v>
      </c>
      <c r="P18" s="23">
        <v>105</v>
      </c>
      <c r="Q18" s="52"/>
      <c r="R18" s="22">
        <v>107</v>
      </c>
      <c r="S18" s="23">
        <v>107</v>
      </c>
      <c r="T18" s="22">
        <v>107</v>
      </c>
      <c r="U18" s="23">
        <v>107</v>
      </c>
      <c r="V18" s="22">
        <v>107</v>
      </c>
      <c r="W18" s="23">
        <v>107</v>
      </c>
      <c r="X18" s="22">
        <v>109</v>
      </c>
      <c r="Y18" s="23">
        <v>109</v>
      </c>
      <c r="Z18" s="22">
        <v>109</v>
      </c>
      <c r="AA18" s="23">
        <v>109</v>
      </c>
      <c r="AB18" s="51"/>
      <c r="AC18" s="22">
        <v>111</v>
      </c>
      <c r="AD18" s="23">
        <v>111</v>
      </c>
      <c r="AE18" s="22">
        <v>111</v>
      </c>
      <c r="AF18" s="23">
        <v>111</v>
      </c>
      <c r="AG18" s="46"/>
      <c r="AH18" s="18">
        <v>107</v>
      </c>
      <c r="AI18" s="18">
        <f>COUNTIF($B$2:$AF$34,"=107")</f>
        <v>44</v>
      </c>
      <c r="AJ18" s="19"/>
      <c r="AK18" s="19"/>
      <c r="AL18" s="19"/>
    </row>
    <row r="19" spans="1:38" ht="13.5" customHeight="1" thickBot="1" x14ac:dyDescent="0.2">
      <c r="A19" s="46"/>
      <c r="B19" s="24">
        <v>101</v>
      </c>
      <c r="C19" s="25">
        <v>101</v>
      </c>
      <c r="D19" s="24">
        <v>101</v>
      </c>
      <c r="E19" s="25">
        <v>101</v>
      </c>
      <c r="F19" s="52"/>
      <c r="G19" s="24">
        <v>103</v>
      </c>
      <c r="H19" s="25">
        <v>103</v>
      </c>
      <c r="I19" s="24">
        <v>103</v>
      </c>
      <c r="J19" s="25">
        <v>103</v>
      </c>
      <c r="K19" s="24">
        <v>103</v>
      </c>
      <c r="L19" s="25">
        <v>103</v>
      </c>
      <c r="M19" s="24">
        <v>105</v>
      </c>
      <c r="N19" s="25">
        <v>105</v>
      </c>
      <c r="O19" s="24">
        <v>105</v>
      </c>
      <c r="P19" s="25">
        <v>105</v>
      </c>
      <c r="Q19" s="52"/>
      <c r="R19" s="24">
        <v>107</v>
      </c>
      <c r="S19" s="25">
        <v>107</v>
      </c>
      <c r="T19" s="24">
        <v>107</v>
      </c>
      <c r="U19" s="25">
        <v>107</v>
      </c>
      <c r="V19" s="24">
        <v>107</v>
      </c>
      <c r="W19" s="25">
        <v>107</v>
      </c>
      <c r="X19" s="24">
        <v>109</v>
      </c>
      <c r="Y19" s="25">
        <v>109</v>
      </c>
      <c r="Z19" s="24">
        <v>109</v>
      </c>
      <c r="AA19" s="25">
        <v>109</v>
      </c>
      <c r="AB19" s="51"/>
      <c r="AC19" s="24">
        <v>111</v>
      </c>
      <c r="AD19" s="25">
        <v>111</v>
      </c>
      <c r="AE19" s="24">
        <v>111</v>
      </c>
      <c r="AF19" s="25">
        <v>111</v>
      </c>
      <c r="AG19" s="46"/>
      <c r="AH19" s="18">
        <v>108</v>
      </c>
      <c r="AI19" s="18">
        <f>COUNTIF($B$2:$AF$34,"=108")</f>
        <v>44</v>
      </c>
      <c r="AJ19" s="19"/>
      <c r="AK19" s="19"/>
      <c r="AL19" s="19"/>
    </row>
    <row r="20" spans="1:38" ht="13.5" customHeight="1" thickBot="1" x14ac:dyDescent="0.2">
      <c r="A20" s="46"/>
      <c r="B20" s="20"/>
      <c r="C20" s="20"/>
      <c r="D20" s="20"/>
      <c r="E20" s="20"/>
      <c r="F20" s="5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52"/>
      <c r="R20" s="21"/>
      <c r="S20" s="20"/>
      <c r="T20" s="20"/>
      <c r="U20" s="20"/>
      <c r="V20" s="20"/>
      <c r="W20" s="20"/>
      <c r="X20" s="20"/>
      <c r="Y20" s="20"/>
      <c r="Z20" s="20"/>
      <c r="AA20" s="20"/>
      <c r="AB20" s="51"/>
      <c r="AC20" s="20"/>
      <c r="AD20" s="20"/>
      <c r="AE20" s="20"/>
      <c r="AF20" s="20"/>
      <c r="AG20" s="46"/>
      <c r="AH20" s="18">
        <v>109</v>
      </c>
      <c r="AI20" s="18">
        <f>COUNTIF($B$2:$AF$34,"=109")</f>
        <v>44</v>
      </c>
      <c r="AJ20" s="19"/>
      <c r="AK20" s="19"/>
      <c r="AL20" s="19"/>
    </row>
    <row r="21" spans="1:38" ht="13.5" customHeight="1" x14ac:dyDescent="0.15">
      <c r="A21" s="46"/>
      <c r="B21" s="22">
        <v>101</v>
      </c>
      <c r="C21" s="23">
        <v>101</v>
      </c>
      <c r="D21" s="22">
        <v>101</v>
      </c>
      <c r="E21" s="23">
        <v>101</v>
      </c>
      <c r="F21" s="52"/>
      <c r="G21" s="20"/>
      <c r="H21" s="22">
        <v>103</v>
      </c>
      <c r="I21" s="23">
        <v>103</v>
      </c>
      <c r="J21" s="22">
        <v>103</v>
      </c>
      <c r="K21" s="23">
        <v>103</v>
      </c>
      <c r="L21" s="4" t="s">
        <v>5</v>
      </c>
      <c r="M21" s="22">
        <v>105</v>
      </c>
      <c r="N21" s="23">
        <v>105</v>
      </c>
      <c r="O21" s="22">
        <v>105</v>
      </c>
      <c r="P21" s="23">
        <v>105</v>
      </c>
      <c r="Q21" s="52"/>
      <c r="R21" s="21"/>
      <c r="S21" s="22">
        <v>107</v>
      </c>
      <c r="T21" s="23">
        <v>107</v>
      </c>
      <c r="U21" s="22">
        <v>107</v>
      </c>
      <c r="V21" s="23">
        <v>107</v>
      </c>
      <c r="W21" s="4" t="s">
        <v>5</v>
      </c>
      <c r="X21" s="22">
        <v>109</v>
      </c>
      <c r="Y21" s="23">
        <v>109</v>
      </c>
      <c r="Z21" s="22">
        <v>109</v>
      </c>
      <c r="AA21" s="23">
        <v>109</v>
      </c>
      <c r="AB21" s="51"/>
      <c r="AC21" s="22">
        <v>111</v>
      </c>
      <c r="AD21" s="23">
        <v>111</v>
      </c>
      <c r="AE21" s="22">
        <v>111</v>
      </c>
      <c r="AF21" s="23">
        <v>111</v>
      </c>
      <c r="AG21" s="46"/>
      <c r="AH21" s="18">
        <v>110</v>
      </c>
      <c r="AI21" s="18">
        <f>COUNTIF($B$2:$AF$34,"=110")</f>
        <v>44</v>
      </c>
      <c r="AJ21" s="19"/>
      <c r="AK21" s="19"/>
      <c r="AL21" s="19"/>
    </row>
    <row r="22" spans="1:38" ht="13.5" customHeight="1" thickBot="1" x14ac:dyDescent="0.2">
      <c r="A22" s="46"/>
      <c r="B22" s="24">
        <v>102</v>
      </c>
      <c r="C22" s="25">
        <v>102</v>
      </c>
      <c r="D22" s="24">
        <v>102</v>
      </c>
      <c r="E22" s="25">
        <v>102</v>
      </c>
      <c r="F22" s="52"/>
      <c r="G22" s="20"/>
      <c r="H22" s="24">
        <v>103</v>
      </c>
      <c r="I22" s="25">
        <v>103</v>
      </c>
      <c r="J22" s="24">
        <v>103</v>
      </c>
      <c r="K22" s="25">
        <v>103</v>
      </c>
      <c r="L22" s="4" t="s">
        <v>6</v>
      </c>
      <c r="M22" s="24">
        <v>105</v>
      </c>
      <c r="N22" s="25">
        <v>105</v>
      </c>
      <c r="O22" s="24">
        <v>105</v>
      </c>
      <c r="P22" s="25">
        <v>105</v>
      </c>
      <c r="Q22" s="52"/>
      <c r="R22" s="21"/>
      <c r="S22" s="24">
        <v>107</v>
      </c>
      <c r="T22" s="25">
        <v>107</v>
      </c>
      <c r="U22" s="24">
        <v>107</v>
      </c>
      <c r="V22" s="25">
        <v>107</v>
      </c>
      <c r="W22" s="4" t="s">
        <v>6</v>
      </c>
      <c r="X22" s="24">
        <v>109</v>
      </c>
      <c r="Y22" s="25">
        <v>109</v>
      </c>
      <c r="Z22" s="24">
        <v>109</v>
      </c>
      <c r="AA22" s="25">
        <v>109</v>
      </c>
      <c r="AB22" s="51"/>
      <c r="AC22" s="24">
        <v>111</v>
      </c>
      <c r="AD22" s="25">
        <v>111</v>
      </c>
      <c r="AE22" s="24">
        <v>111</v>
      </c>
      <c r="AF22" s="25">
        <v>111</v>
      </c>
      <c r="AG22" s="46"/>
      <c r="AH22" s="18">
        <v>111</v>
      </c>
      <c r="AI22" s="18">
        <f>COUNTIF($B$2:$AF$34,"=111")</f>
        <v>44</v>
      </c>
      <c r="AJ22" s="19"/>
      <c r="AK22" s="19"/>
      <c r="AL22" s="19"/>
    </row>
    <row r="23" spans="1:38" ht="13.5" customHeight="1" thickBot="1" x14ac:dyDescent="0.2">
      <c r="A23" s="46"/>
      <c r="B23" s="20"/>
      <c r="C23" s="20"/>
      <c r="D23" s="20"/>
      <c r="E23" s="20"/>
      <c r="F23" s="5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52"/>
      <c r="R23" s="21"/>
      <c r="S23" s="20"/>
      <c r="T23" s="20"/>
      <c r="U23" s="20"/>
      <c r="V23" s="20"/>
      <c r="W23" s="20"/>
      <c r="X23" s="20"/>
      <c r="Y23" s="20"/>
      <c r="Z23" s="20"/>
      <c r="AA23" s="20"/>
      <c r="AB23" s="51"/>
      <c r="AC23" s="20"/>
      <c r="AD23" s="20"/>
      <c r="AE23" s="20"/>
      <c r="AF23" s="20"/>
      <c r="AG23" s="46"/>
      <c r="AH23" s="19"/>
      <c r="AI23" s="19">
        <f>SUM(AI12:AI22)</f>
        <v>484</v>
      </c>
      <c r="AJ23" s="19"/>
      <c r="AK23" s="19"/>
      <c r="AL23" s="19"/>
    </row>
    <row r="24" spans="1:38" ht="13.5" customHeight="1" x14ac:dyDescent="0.15">
      <c r="A24" s="46"/>
      <c r="B24" s="22">
        <v>102</v>
      </c>
      <c r="C24" s="23">
        <v>102</v>
      </c>
      <c r="D24" s="22">
        <v>102</v>
      </c>
      <c r="E24" s="23">
        <v>102</v>
      </c>
      <c r="F24" s="52"/>
      <c r="G24" s="22">
        <v>103</v>
      </c>
      <c r="H24" s="23">
        <v>103</v>
      </c>
      <c r="I24" s="22">
        <v>103</v>
      </c>
      <c r="J24" s="23">
        <v>103</v>
      </c>
      <c r="K24" s="22">
        <v>103</v>
      </c>
      <c r="L24" s="23">
        <v>103</v>
      </c>
      <c r="M24" s="22">
        <v>105</v>
      </c>
      <c r="N24" s="23">
        <v>105</v>
      </c>
      <c r="O24" s="22">
        <v>105</v>
      </c>
      <c r="P24" s="23">
        <v>105</v>
      </c>
      <c r="Q24" s="52"/>
      <c r="R24" s="22">
        <v>106</v>
      </c>
      <c r="S24" s="23">
        <v>106</v>
      </c>
      <c r="T24" s="22">
        <v>107</v>
      </c>
      <c r="U24" s="23">
        <v>107</v>
      </c>
      <c r="V24" s="22">
        <v>107</v>
      </c>
      <c r="W24" s="23">
        <v>107</v>
      </c>
      <c r="X24" s="22">
        <v>109</v>
      </c>
      <c r="Y24" s="23">
        <v>109</v>
      </c>
      <c r="Z24" s="22">
        <v>109</v>
      </c>
      <c r="AA24" s="23">
        <v>109</v>
      </c>
      <c r="AB24" s="51"/>
      <c r="AC24" s="22">
        <v>111</v>
      </c>
      <c r="AD24" s="23">
        <v>111</v>
      </c>
      <c r="AE24" s="22">
        <v>111</v>
      </c>
      <c r="AF24" s="23">
        <v>111</v>
      </c>
      <c r="AG24" s="46"/>
      <c r="AH24" s="19"/>
      <c r="AI24" s="19"/>
      <c r="AJ24" s="33"/>
      <c r="AK24" s="19"/>
    </row>
    <row r="25" spans="1:38" ht="13.5" customHeight="1" thickBot="1" x14ac:dyDescent="0.2">
      <c r="A25" s="46"/>
      <c r="B25" s="24">
        <v>102</v>
      </c>
      <c r="C25" s="25">
        <v>102</v>
      </c>
      <c r="D25" s="24">
        <v>102</v>
      </c>
      <c r="E25" s="25">
        <v>102</v>
      </c>
      <c r="F25" s="52"/>
      <c r="G25" s="24">
        <v>103</v>
      </c>
      <c r="H25" s="25">
        <v>103</v>
      </c>
      <c r="I25" s="24">
        <v>103</v>
      </c>
      <c r="J25" s="25">
        <v>103</v>
      </c>
      <c r="K25" s="24">
        <v>103</v>
      </c>
      <c r="L25" s="25">
        <v>103</v>
      </c>
      <c r="M25" s="24">
        <v>105</v>
      </c>
      <c r="N25" s="25">
        <v>105</v>
      </c>
      <c r="O25" s="24">
        <v>105</v>
      </c>
      <c r="P25" s="25">
        <v>105</v>
      </c>
      <c r="Q25" s="52"/>
      <c r="R25" s="24">
        <v>106</v>
      </c>
      <c r="S25" s="25">
        <v>106</v>
      </c>
      <c r="T25" s="24">
        <v>107</v>
      </c>
      <c r="U25" s="25">
        <v>107</v>
      </c>
      <c r="V25" s="24">
        <v>107</v>
      </c>
      <c r="W25" s="25">
        <v>107</v>
      </c>
      <c r="X25" s="24">
        <v>109</v>
      </c>
      <c r="Y25" s="25">
        <v>109</v>
      </c>
      <c r="Z25" s="24">
        <v>109</v>
      </c>
      <c r="AA25" s="25">
        <v>109</v>
      </c>
      <c r="AB25" s="51"/>
      <c r="AC25" s="24">
        <v>110</v>
      </c>
      <c r="AD25" s="25">
        <v>110</v>
      </c>
      <c r="AE25" s="24">
        <v>110</v>
      </c>
      <c r="AF25" s="25">
        <v>110</v>
      </c>
      <c r="AG25" s="46"/>
      <c r="AH25" s="19"/>
      <c r="AI25" s="19"/>
      <c r="AJ25" s="19"/>
      <c r="AK25" s="19"/>
      <c r="AL25" s="19"/>
    </row>
    <row r="26" spans="1:38" ht="13.5" customHeight="1" thickBot="1" x14ac:dyDescent="0.2">
      <c r="A26" s="46"/>
      <c r="B26" s="20"/>
      <c r="C26" s="20"/>
      <c r="D26" s="20"/>
      <c r="E26" s="20"/>
      <c r="F26" s="5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2"/>
      <c r="R26" s="21"/>
      <c r="S26" s="20"/>
      <c r="T26" s="20"/>
      <c r="U26" s="20"/>
      <c r="V26" s="20"/>
      <c r="W26" s="20"/>
      <c r="X26" s="20"/>
      <c r="Y26" s="20"/>
      <c r="Z26" s="20"/>
      <c r="AA26" s="20"/>
      <c r="AB26" s="51"/>
      <c r="AC26" s="20"/>
      <c r="AD26" s="20"/>
      <c r="AE26" s="20"/>
      <c r="AF26" s="20"/>
      <c r="AG26" s="46"/>
      <c r="AI26" s="34"/>
    </row>
    <row r="27" spans="1:38" ht="13.5" customHeight="1" x14ac:dyDescent="0.15">
      <c r="A27" s="46"/>
      <c r="B27" s="22">
        <v>102</v>
      </c>
      <c r="C27" s="23">
        <v>102</v>
      </c>
      <c r="D27" s="22">
        <v>102</v>
      </c>
      <c r="E27" s="23">
        <v>102</v>
      </c>
      <c r="F27" s="52"/>
      <c r="G27" s="20"/>
      <c r="H27" s="20"/>
      <c r="I27" s="22">
        <v>102</v>
      </c>
      <c r="J27" s="23">
        <v>102</v>
      </c>
      <c r="K27" s="22">
        <v>102</v>
      </c>
      <c r="L27" s="23">
        <v>102</v>
      </c>
      <c r="M27" s="22">
        <v>105</v>
      </c>
      <c r="N27" s="23">
        <v>105</v>
      </c>
      <c r="O27" s="22">
        <v>105</v>
      </c>
      <c r="P27" s="23">
        <v>105</v>
      </c>
      <c r="Q27" s="52"/>
      <c r="R27" s="22">
        <v>106</v>
      </c>
      <c r="S27" s="23">
        <v>106</v>
      </c>
      <c r="T27" s="22">
        <v>106</v>
      </c>
      <c r="U27" s="23">
        <v>106</v>
      </c>
      <c r="V27" s="22">
        <v>106</v>
      </c>
      <c r="W27" s="23">
        <v>106</v>
      </c>
      <c r="X27" s="22">
        <v>109</v>
      </c>
      <c r="Y27" s="23">
        <v>109</v>
      </c>
      <c r="Z27" s="22">
        <v>109</v>
      </c>
      <c r="AA27" s="23">
        <v>109</v>
      </c>
      <c r="AB27" s="51"/>
      <c r="AC27" s="22">
        <v>110</v>
      </c>
      <c r="AD27" s="23">
        <v>110</v>
      </c>
      <c r="AE27" s="22">
        <v>110</v>
      </c>
      <c r="AF27" s="23">
        <v>110</v>
      </c>
      <c r="AG27" s="46"/>
      <c r="AI27" s="34"/>
    </row>
    <row r="28" spans="1:38" ht="13.5" customHeight="1" thickBot="1" x14ac:dyDescent="0.2">
      <c r="A28" s="46"/>
      <c r="B28" s="24">
        <v>102</v>
      </c>
      <c r="C28" s="25">
        <v>102</v>
      </c>
      <c r="D28" s="24">
        <v>102</v>
      </c>
      <c r="E28" s="25">
        <v>102</v>
      </c>
      <c r="F28" s="52"/>
      <c r="G28" s="20"/>
      <c r="H28" s="20"/>
      <c r="I28" s="24">
        <v>102</v>
      </c>
      <c r="J28" s="25">
        <v>102</v>
      </c>
      <c r="K28" s="24">
        <v>102</v>
      </c>
      <c r="L28" s="25">
        <v>102</v>
      </c>
      <c r="M28" s="24">
        <v>106</v>
      </c>
      <c r="N28" s="25">
        <v>106</v>
      </c>
      <c r="O28" s="24">
        <v>106</v>
      </c>
      <c r="P28" s="25">
        <v>106</v>
      </c>
      <c r="Q28" s="52"/>
      <c r="R28" s="24">
        <v>106</v>
      </c>
      <c r="S28" s="25">
        <v>106</v>
      </c>
      <c r="T28" s="24">
        <v>106</v>
      </c>
      <c r="U28" s="25">
        <v>106</v>
      </c>
      <c r="V28" s="24">
        <v>106</v>
      </c>
      <c r="W28" s="25">
        <v>106</v>
      </c>
      <c r="X28" s="24">
        <v>109</v>
      </c>
      <c r="Y28" s="25">
        <v>109</v>
      </c>
      <c r="Z28" s="24">
        <v>109</v>
      </c>
      <c r="AA28" s="25">
        <v>109</v>
      </c>
      <c r="AB28" s="51"/>
      <c r="AC28" s="24">
        <v>110</v>
      </c>
      <c r="AD28" s="25">
        <v>110</v>
      </c>
      <c r="AE28" s="24">
        <v>110</v>
      </c>
      <c r="AF28" s="25">
        <v>110</v>
      </c>
      <c r="AG28" s="46"/>
      <c r="AI28" s="34"/>
    </row>
    <row r="29" spans="1:38" ht="13.5" customHeight="1" thickBot="1" x14ac:dyDescent="0.2">
      <c r="A29" s="46"/>
      <c r="B29" s="20"/>
      <c r="C29" s="20"/>
      <c r="D29" s="20"/>
      <c r="E29" s="20"/>
      <c r="F29" s="5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52"/>
      <c r="R29" s="21"/>
      <c r="S29" s="20"/>
      <c r="T29" s="20"/>
      <c r="U29" s="20"/>
      <c r="V29" s="20"/>
      <c r="W29" s="20"/>
      <c r="X29" s="20"/>
      <c r="Y29" s="20"/>
      <c r="Z29" s="20"/>
      <c r="AA29" s="20"/>
      <c r="AB29" s="51"/>
      <c r="AC29" s="20"/>
      <c r="AD29" s="20"/>
      <c r="AE29" s="20"/>
      <c r="AF29" s="20"/>
      <c r="AG29" s="46"/>
      <c r="AI29" s="34"/>
    </row>
    <row r="30" spans="1:38" ht="13.5" customHeight="1" x14ac:dyDescent="0.15">
      <c r="A30" s="46"/>
      <c r="B30" s="22">
        <v>102</v>
      </c>
      <c r="C30" s="23">
        <v>102</v>
      </c>
      <c r="D30" s="22">
        <v>102</v>
      </c>
      <c r="E30" s="23">
        <v>102</v>
      </c>
      <c r="F30" s="52"/>
      <c r="G30" s="20"/>
      <c r="H30" s="22">
        <v>102</v>
      </c>
      <c r="I30" s="23">
        <v>102</v>
      </c>
      <c r="J30" s="22">
        <v>102</v>
      </c>
      <c r="K30" s="23">
        <v>102</v>
      </c>
      <c r="L30" s="4" t="s">
        <v>5</v>
      </c>
      <c r="M30" s="22">
        <v>106</v>
      </c>
      <c r="N30" s="23">
        <v>106</v>
      </c>
      <c r="O30" s="22">
        <v>106</v>
      </c>
      <c r="P30" s="23">
        <v>106</v>
      </c>
      <c r="Q30" s="52"/>
      <c r="R30" s="21"/>
      <c r="S30" s="22">
        <v>106</v>
      </c>
      <c r="T30" s="23">
        <v>106</v>
      </c>
      <c r="U30" s="22">
        <v>106</v>
      </c>
      <c r="V30" s="23">
        <v>106</v>
      </c>
      <c r="W30" s="4" t="s">
        <v>5</v>
      </c>
      <c r="X30" s="22">
        <v>110</v>
      </c>
      <c r="Y30" s="23">
        <v>110</v>
      </c>
      <c r="Z30" s="22">
        <v>110</v>
      </c>
      <c r="AA30" s="23">
        <v>110</v>
      </c>
      <c r="AB30" s="51"/>
      <c r="AC30" s="22">
        <v>110</v>
      </c>
      <c r="AD30" s="23">
        <v>110</v>
      </c>
      <c r="AE30" s="22">
        <v>110</v>
      </c>
      <c r="AF30" s="23">
        <v>110</v>
      </c>
      <c r="AG30" s="46"/>
      <c r="AI30" s="34"/>
    </row>
    <row r="31" spans="1:38" ht="13.5" customHeight="1" thickBot="1" x14ac:dyDescent="0.2">
      <c r="A31" s="46"/>
      <c r="B31" s="24">
        <v>102</v>
      </c>
      <c r="C31" s="25">
        <v>102</v>
      </c>
      <c r="D31" s="24">
        <v>102</v>
      </c>
      <c r="E31" s="25">
        <v>102</v>
      </c>
      <c r="F31" s="52"/>
      <c r="G31" s="20"/>
      <c r="H31" s="24">
        <v>102</v>
      </c>
      <c r="I31" s="25">
        <v>102</v>
      </c>
      <c r="J31" s="24">
        <v>102</v>
      </c>
      <c r="K31" s="25">
        <v>102</v>
      </c>
      <c r="L31" s="4" t="s">
        <v>6</v>
      </c>
      <c r="M31" s="24">
        <v>106</v>
      </c>
      <c r="N31" s="25">
        <v>106</v>
      </c>
      <c r="O31" s="24">
        <v>106</v>
      </c>
      <c r="P31" s="25">
        <v>106</v>
      </c>
      <c r="Q31" s="52"/>
      <c r="R31" s="21"/>
      <c r="S31" s="24">
        <v>106</v>
      </c>
      <c r="T31" s="25">
        <v>106</v>
      </c>
      <c r="U31" s="24">
        <v>106</v>
      </c>
      <c r="V31" s="25">
        <v>106</v>
      </c>
      <c r="W31" s="4" t="s">
        <v>6</v>
      </c>
      <c r="X31" s="24">
        <v>110</v>
      </c>
      <c r="Y31" s="25">
        <v>110</v>
      </c>
      <c r="Z31" s="24">
        <v>110</v>
      </c>
      <c r="AA31" s="25">
        <v>110</v>
      </c>
      <c r="AB31" s="51"/>
      <c r="AC31" s="24">
        <v>110</v>
      </c>
      <c r="AD31" s="25">
        <v>110</v>
      </c>
      <c r="AE31" s="24">
        <v>110</v>
      </c>
      <c r="AF31" s="25">
        <v>110</v>
      </c>
      <c r="AG31" s="46"/>
      <c r="AI31" s="34"/>
    </row>
    <row r="32" spans="1:38" ht="13.5" customHeight="1" thickBot="1" x14ac:dyDescent="0.2">
      <c r="A32" s="46"/>
      <c r="F32" s="52"/>
      <c r="Q32" s="52"/>
      <c r="R32" s="21"/>
      <c r="S32" s="20"/>
      <c r="T32" s="20"/>
      <c r="U32" s="20"/>
      <c r="V32" s="20"/>
      <c r="W32" s="20"/>
      <c r="X32" s="20"/>
      <c r="Y32" s="20"/>
      <c r="Z32" s="20"/>
      <c r="AA32" s="20"/>
      <c r="AB32" s="51"/>
      <c r="AC32" s="20"/>
      <c r="AD32" s="20"/>
      <c r="AE32" s="20"/>
      <c r="AF32" s="20"/>
      <c r="AG32" s="46"/>
    </row>
    <row r="33" spans="1:33" ht="13.5" customHeight="1" x14ac:dyDescent="0.15">
      <c r="A33" s="46"/>
      <c r="F33" s="52"/>
      <c r="Q33" s="52"/>
      <c r="R33" s="21"/>
      <c r="S33" s="22">
        <v>106</v>
      </c>
      <c r="T33" s="23">
        <v>106</v>
      </c>
      <c r="U33" s="22">
        <v>106</v>
      </c>
      <c r="V33" s="23">
        <v>106</v>
      </c>
      <c r="W33" s="20"/>
      <c r="X33" s="22">
        <v>110</v>
      </c>
      <c r="Y33" s="23">
        <v>110</v>
      </c>
      <c r="Z33" s="22">
        <v>110</v>
      </c>
      <c r="AA33" s="23">
        <v>110</v>
      </c>
      <c r="AB33" s="51"/>
      <c r="AC33" s="22">
        <v>110</v>
      </c>
      <c r="AD33" s="23">
        <v>110</v>
      </c>
      <c r="AE33" s="22">
        <v>110</v>
      </c>
      <c r="AF33" s="23">
        <v>110</v>
      </c>
      <c r="AG33" s="46"/>
    </row>
    <row r="34" spans="1:33" ht="13.5" customHeight="1" thickBot="1" x14ac:dyDescent="0.2">
      <c r="A34" s="46"/>
      <c r="F34" s="52"/>
      <c r="Q34" s="52"/>
      <c r="R34" s="21"/>
      <c r="S34" s="24">
        <v>106</v>
      </c>
      <c r="T34" s="25">
        <v>106</v>
      </c>
      <c r="U34" s="24">
        <v>106</v>
      </c>
      <c r="V34" s="25">
        <v>106</v>
      </c>
      <c r="W34" s="20"/>
      <c r="X34" s="24">
        <v>110</v>
      </c>
      <c r="Y34" s="25">
        <v>110</v>
      </c>
      <c r="Z34" s="24">
        <v>110</v>
      </c>
      <c r="AA34" s="25">
        <v>110</v>
      </c>
      <c r="AB34" s="51"/>
      <c r="AC34" s="24">
        <v>110</v>
      </c>
      <c r="AD34" s="25">
        <v>110</v>
      </c>
      <c r="AE34" s="24">
        <v>110</v>
      </c>
      <c r="AF34" s="25">
        <v>110</v>
      </c>
      <c r="AG34" s="46"/>
    </row>
    <row r="35" spans="1:33" ht="13.5" customHeight="1" x14ac:dyDescent="0.15">
      <c r="A35" s="46"/>
      <c r="AG35" s="46"/>
    </row>
    <row r="36" spans="1:33" ht="13.5" customHeight="1" x14ac:dyDescent="0.15"/>
  </sheetData>
  <mergeCells count="13">
    <mergeCell ref="A2:A35"/>
    <mergeCell ref="F5:F34"/>
    <mergeCell ref="Q5:Q34"/>
    <mergeCell ref="B1:AF1"/>
    <mergeCell ref="B5:E5"/>
    <mergeCell ref="X5:AA5"/>
    <mergeCell ref="AC2:AF2"/>
    <mergeCell ref="AG2:AG35"/>
    <mergeCell ref="M5:P5"/>
    <mergeCell ref="AC5:AD5"/>
    <mergeCell ref="R5:W5"/>
    <mergeCell ref="G5:K5"/>
    <mergeCell ref="AB3:AB34"/>
  </mergeCells>
  <phoneticPr fontId="8" type="noConversion"/>
  <conditionalFormatting sqref="B5:G5 L5:M5 Q5:R5 X5 B1:AF3 B4:AA4 AC4:AF34 B6:AA34">
    <cfRule type="cellIs" dxfId="50" priority="1" operator="equal">
      <formula>111</formula>
    </cfRule>
    <cfRule type="cellIs" dxfId="49" priority="2" operator="equal">
      <formula>110</formula>
    </cfRule>
    <cfRule type="cellIs" dxfId="48" priority="3" operator="equal">
      <formula>109</formula>
    </cfRule>
    <cfRule type="cellIs" dxfId="47" priority="4" operator="equal">
      <formula>108</formula>
    </cfRule>
    <cfRule type="cellIs" dxfId="46" priority="5" operator="equal">
      <formula>107</formula>
    </cfRule>
    <cfRule type="cellIs" dxfId="45" priority="6" operator="equal">
      <formula>106</formula>
    </cfRule>
    <cfRule type="cellIs" dxfId="44" priority="7" operator="equal">
      <formula>105</formula>
    </cfRule>
    <cfRule type="cellIs" dxfId="43" priority="8" operator="equal">
      <formula>104</formula>
    </cfRule>
    <cfRule type="cellIs" dxfId="42" priority="9" operator="equal">
      <formula>103</formula>
    </cfRule>
    <cfRule type="cellIs" dxfId="41" priority="10" operator="equal">
      <formula>102</formula>
    </cfRule>
    <cfRule type="cellIs" dxfId="40" priority="11" operator="equal">
      <formula>101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5"/>
  <sheetViews>
    <sheetView topLeftCell="G5" zoomScale="70" zoomScaleNormal="70" workbookViewId="0">
      <selection activeCell="AF20" sqref="AF20:AJ31"/>
    </sheetView>
  </sheetViews>
  <sheetFormatPr defaultColWidth="9" defaultRowHeight="13.5" x14ac:dyDescent="0.15"/>
  <cols>
    <col min="1" max="1" width="7.375" style="15" bestFit="1" customWidth="1"/>
    <col min="2" max="5" width="4.75" style="1" customWidth="1"/>
    <col min="6" max="6" width="5.75" style="1" customWidth="1"/>
    <col min="7" max="15" width="4.75" style="1" customWidth="1"/>
    <col min="16" max="16" width="6.375" style="1" customWidth="1"/>
    <col min="17" max="20" width="4.75" style="1" customWidth="1"/>
    <col min="21" max="21" width="4" style="1" customWidth="1"/>
    <col min="22" max="25" width="4.75" style="1" customWidth="1"/>
    <col min="26" max="26" width="5.625" style="1" customWidth="1"/>
    <col min="27" max="28" width="4.75" style="1" customWidth="1"/>
    <col min="29" max="30" width="4.75" style="15" customWidth="1"/>
    <col min="31" max="31" width="10" style="15"/>
    <col min="32" max="32" width="4.75" style="15" customWidth="1"/>
    <col min="33" max="33" width="7.125" style="15" bestFit="1" customWidth="1"/>
    <col min="34" max="34" width="4.75" style="15" customWidth="1"/>
    <col min="35" max="35" width="7.125" style="15" bestFit="1" customWidth="1"/>
    <col min="36" max="36" width="5.25" style="15" bestFit="1" customWidth="1"/>
    <col min="37" max="37" width="7.125" style="15" bestFit="1" customWidth="1"/>
    <col min="38" max="38" width="4.75" style="15" customWidth="1"/>
    <col min="39" max="39" width="3" style="15" customWidth="1"/>
    <col min="40" max="257" width="10" style="15" customWidth="1"/>
    <col min="258" max="16384" width="9" style="15"/>
  </cols>
  <sheetData>
    <row r="1" spans="1:39" ht="33.75" x14ac:dyDescent="0.15">
      <c r="B1" s="53" t="s">
        <v>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39" ht="14.25" customHeight="1" thickBot="1" x14ac:dyDescent="0.2">
      <c r="A2" s="45" t="s">
        <v>19</v>
      </c>
      <c r="B2" s="59" t="s">
        <v>0</v>
      </c>
      <c r="C2" s="59"/>
      <c r="D2" s="59"/>
      <c r="E2" s="59"/>
      <c r="F2" s="56" t="s">
        <v>16</v>
      </c>
      <c r="G2" s="60" t="s">
        <v>32</v>
      </c>
      <c r="H2" s="60"/>
      <c r="I2" s="60"/>
      <c r="J2" s="60"/>
      <c r="K2" s="60"/>
      <c r="L2" s="59" t="s">
        <v>2</v>
      </c>
      <c r="M2" s="59"/>
      <c r="N2" s="59"/>
      <c r="O2" s="59"/>
      <c r="P2" s="51" t="s">
        <v>16</v>
      </c>
      <c r="Q2" s="59" t="s">
        <v>3</v>
      </c>
      <c r="R2" s="59"/>
      <c r="S2" s="59"/>
      <c r="T2" s="59"/>
      <c r="V2" s="59" t="s">
        <v>31</v>
      </c>
      <c r="W2" s="59"/>
      <c r="X2" s="59"/>
      <c r="Y2" s="59"/>
      <c r="Z2" s="51" t="s">
        <v>16</v>
      </c>
      <c r="AA2" s="59" t="s">
        <v>33</v>
      </c>
      <c r="AB2" s="59"/>
      <c r="AC2" s="59"/>
      <c r="AD2" s="59"/>
      <c r="AE2" s="45" t="s">
        <v>20</v>
      </c>
      <c r="AF2" s="61" t="s">
        <v>27</v>
      </c>
      <c r="AG2" s="61"/>
      <c r="AH2" s="61"/>
      <c r="AI2" s="61"/>
      <c r="AJ2" s="39"/>
      <c r="AK2" s="39"/>
    </row>
    <row r="3" spans="1:39" ht="13.5" customHeight="1" x14ac:dyDescent="0.15">
      <c r="A3" s="46"/>
      <c r="B3" s="22">
        <v>201</v>
      </c>
      <c r="C3" s="23">
        <v>201</v>
      </c>
      <c r="D3" s="22">
        <v>201</v>
      </c>
      <c r="E3" s="23">
        <v>201</v>
      </c>
      <c r="F3" s="56"/>
      <c r="G3" s="22">
        <v>206</v>
      </c>
      <c r="H3" s="23">
        <v>206</v>
      </c>
      <c r="I3" s="22">
        <v>206</v>
      </c>
      <c r="J3" s="23">
        <v>206</v>
      </c>
      <c r="K3" s="5" t="s">
        <v>10</v>
      </c>
      <c r="L3" s="22">
        <v>206</v>
      </c>
      <c r="M3" s="23">
        <v>206</v>
      </c>
      <c r="N3" s="22">
        <v>206</v>
      </c>
      <c r="O3" s="23">
        <v>206</v>
      </c>
      <c r="P3" s="51"/>
      <c r="Q3" s="22">
        <v>211</v>
      </c>
      <c r="R3" s="23">
        <v>211</v>
      </c>
      <c r="S3" s="22">
        <v>211</v>
      </c>
      <c r="T3" s="23">
        <v>211</v>
      </c>
      <c r="U3" s="5" t="s">
        <v>10</v>
      </c>
      <c r="V3" s="22">
        <v>211</v>
      </c>
      <c r="W3" s="23">
        <v>211</v>
      </c>
      <c r="X3" s="22">
        <v>212</v>
      </c>
      <c r="Y3" s="23">
        <v>212</v>
      </c>
      <c r="Z3" s="51"/>
      <c r="AA3" s="22"/>
      <c r="AB3" s="23"/>
      <c r="AC3" s="22"/>
      <c r="AD3" s="23"/>
      <c r="AE3" s="46"/>
      <c r="AF3" s="16" t="s">
        <v>24</v>
      </c>
      <c r="AG3" s="16" t="s">
        <v>25</v>
      </c>
      <c r="AH3" s="16" t="s">
        <v>24</v>
      </c>
      <c r="AI3" s="16" t="s">
        <v>25</v>
      </c>
      <c r="AJ3" s="14"/>
      <c r="AK3" s="14"/>
    </row>
    <row r="4" spans="1:39" ht="14.25" customHeight="1" thickBot="1" x14ac:dyDescent="0.2">
      <c r="A4" s="46"/>
      <c r="B4" s="24">
        <v>201</v>
      </c>
      <c r="C4" s="25">
        <v>201</v>
      </c>
      <c r="D4" s="24">
        <v>201</v>
      </c>
      <c r="E4" s="25">
        <v>201</v>
      </c>
      <c r="F4" s="56"/>
      <c r="G4" s="24">
        <v>206</v>
      </c>
      <c r="H4" s="25">
        <v>206</v>
      </c>
      <c r="I4" s="24">
        <v>206</v>
      </c>
      <c r="J4" s="25">
        <v>206</v>
      </c>
      <c r="K4" s="5" t="s">
        <v>9</v>
      </c>
      <c r="L4" s="24">
        <v>206</v>
      </c>
      <c r="M4" s="25">
        <v>206</v>
      </c>
      <c r="N4" s="24">
        <v>206</v>
      </c>
      <c r="O4" s="25">
        <v>206</v>
      </c>
      <c r="P4" s="51"/>
      <c r="Q4" s="24">
        <v>211</v>
      </c>
      <c r="R4" s="25">
        <v>211</v>
      </c>
      <c r="S4" s="24">
        <v>211</v>
      </c>
      <c r="T4" s="25">
        <v>211</v>
      </c>
      <c r="U4" s="5" t="s">
        <v>9</v>
      </c>
      <c r="V4" s="24">
        <v>211</v>
      </c>
      <c r="W4" s="25">
        <v>211</v>
      </c>
      <c r="X4" s="24">
        <v>212</v>
      </c>
      <c r="Y4" s="25">
        <v>212</v>
      </c>
      <c r="Z4" s="51"/>
      <c r="AA4" s="24"/>
      <c r="AB4" s="25"/>
      <c r="AC4" s="24"/>
      <c r="AD4" s="25"/>
      <c r="AE4" s="46"/>
      <c r="AF4" s="17">
        <v>201</v>
      </c>
      <c r="AG4" s="17">
        <f>COUNTIF($B$3:$AD$53,"=201")</f>
        <v>44</v>
      </c>
      <c r="AH4" s="17">
        <v>209</v>
      </c>
      <c r="AI4" s="17">
        <f>COUNTIF($B$3:$AD$53,"=209")</f>
        <v>44</v>
      </c>
    </row>
    <row r="5" spans="1:39" ht="14.25" customHeight="1" thickBot="1" x14ac:dyDescent="0.2">
      <c r="A5" s="46"/>
      <c r="B5" s="20"/>
      <c r="C5" s="20"/>
      <c r="D5" s="20"/>
      <c r="E5" s="20"/>
      <c r="F5" s="56"/>
      <c r="G5" s="20"/>
      <c r="H5" s="20"/>
      <c r="I5" s="20"/>
      <c r="J5" s="20"/>
      <c r="L5" s="20"/>
      <c r="M5" s="20"/>
      <c r="N5" s="20"/>
      <c r="O5" s="20"/>
      <c r="P5" s="51"/>
      <c r="Q5" s="20"/>
      <c r="R5" s="20"/>
      <c r="S5" s="20"/>
      <c r="T5" s="20"/>
      <c r="U5" s="15"/>
      <c r="V5" s="20"/>
      <c r="W5" s="20"/>
      <c r="X5" s="20"/>
      <c r="Y5" s="20"/>
      <c r="Z5" s="51"/>
      <c r="AA5" s="20"/>
      <c r="AB5" s="20"/>
      <c r="AC5" s="20"/>
      <c r="AD5" s="20"/>
      <c r="AE5" s="46"/>
      <c r="AF5" s="17">
        <v>202</v>
      </c>
      <c r="AG5" s="17">
        <f>COUNTIF($B$3:$AD$53,"=202")</f>
        <v>44</v>
      </c>
      <c r="AH5" s="17">
        <v>210</v>
      </c>
      <c r="AI5" s="17">
        <f>COUNTIF($B$3:$AD$53,"=210")</f>
        <v>44</v>
      </c>
    </row>
    <row r="6" spans="1:39" ht="13.5" customHeight="1" x14ac:dyDescent="0.15">
      <c r="A6" s="46"/>
      <c r="B6" s="22">
        <v>201</v>
      </c>
      <c r="C6" s="23">
        <v>201</v>
      </c>
      <c r="D6" s="22">
        <v>201</v>
      </c>
      <c r="E6" s="23">
        <v>201</v>
      </c>
      <c r="F6" s="56"/>
      <c r="G6" s="22">
        <v>206</v>
      </c>
      <c r="H6" s="23">
        <v>206</v>
      </c>
      <c r="I6" s="22">
        <v>206</v>
      </c>
      <c r="J6" s="23">
        <v>206</v>
      </c>
      <c r="L6" s="22">
        <v>206</v>
      </c>
      <c r="M6" s="23">
        <v>206</v>
      </c>
      <c r="N6" s="22">
        <v>206</v>
      </c>
      <c r="O6" s="23">
        <v>206</v>
      </c>
      <c r="P6" s="51"/>
      <c r="Q6" s="22">
        <v>211</v>
      </c>
      <c r="R6" s="23">
        <v>211</v>
      </c>
      <c r="S6" s="22">
        <v>211</v>
      </c>
      <c r="T6" s="23">
        <v>211</v>
      </c>
      <c r="U6" s="15"/>
      <c r="V6" s="22">
        <v>212</v>
      </c>
      <c r="W6" s="23">
        <v>212</v>
      </c>
      <c r="X6" s="22">
        <v>212</v>
      </c>
      <c r="Y6" s="23">
        <v>212</v>
      </c>
      <c r="Z6" s="51"/>
      <c r="AA6" s="22"/>
      <c r="AB6" s="23"/>
      <c r="AC6" s="22"/>
      <c r="AD6" s="23"/>
      <c r="AE6" s="46"/>
      <c r="AF6" s="17">
        <v>203</v>
      </c>
      <c r="AG6" s="17">
        <f>COUNTIF($B$3:$AD$53,"=203")</f>
        <v>44</v>
      </c>
      <c r="AH6" s="17">
        <v>211</v>
      </c>
      <c r="AI6" s="17">
        <f>COUNTIF($B$3:$AD$53,"=211")</f>
        <v>44</v>
      </c>
    </row>
    <row r="7" spans="1:39" ht="14.25" customHeight="1" thickBot="1" x14ac:dyDescent="0.2">
      <c r="A7" s="46"/>
      <c r="B7" s="24">
        <v>201</v>
      </c>
      <c r="C7" s="25">
        <v>201</v>
      </c>
      <c r="D7" s="24">
        <v>201</v>
      </c>
      <c r="E7" s="25">
        <v>201</v>
      </c>
      <c r="F7" s="56"/>
      <c r="G7" s="24">
        <v>206</v>
      </c>
      <c r="H7" s="25">
        <v>206</v>
      </c>
      <c r="I7" s="24">
        <v>206</v>
      </c>
      <c r="J7" s="25">
        <v>206</v>
      </c>
      <c r="L7" s="24">
        <v>206</v>
      </c>
      <c r="M7" s="25">
        <v>206</v>
      </c>
      <c r="N7" s="24">
        <v>206</v>
      </c>
      <c r="O7" s="25">
        <v>206</v>
      </c>
      <c r="P7" s="51"/>
      <c r="Q7" s="24">
        <v>211</v>
      </c>
      <c r="R7" s="25">
        <v>211</v>
      </c>
      <c r="S7" s="24">
        <v>211</v>
      </c>
      <c r="T7" s="25">
        <v>211</v>
      </c>
      <c r="U7" s="15"/>
      <c r="V7" s="24">
        <v>212</v>
      </c>
      <c r="W7" s="25">
        <v>212</v>
      </c>
      <c r="X7" s="24">
        <v>212</v>
      </c>
      <c r="Y7" s="25">
        <v>212</v>
      </c>
      <c r="Z7" s="51"/>
      <c r="AA7" s="24"/>
      <c r="AB7" s="25"/>
      <c r="AC7" s="24"/>
      <c r="AD7" s="25"/>
      <c r="AE7" s="46"/>
      <c r="AF7" s="17">
        <v>204</v>
      </c>
      <c r="AG7" s="17">
        <f>COUNTIF($B$3:$AD$53,"=204")</f>
        <v>44</v>
      </c>
      <c r="AH7" s="17">
        <v>212</v>
      </c>
      <c r="AI7" s="17">
        <f>COUNTIF($B$3:$AD$53,"=212")</f>
        <v>44</v>
      </c>
      <c r="AL7" s="1"/>
      <c r="AM7" s="1"/>
    </row>
    <row r="8" spans="1:39" ht="14.25" customHeight="1" thickBot="1" x14ac:dyDescent="0.2">
      <c r="A8" s="46"/>
      <c r="B8" s="20"/>
      <c r="C8" s="20"/>
      <c r="D8" s="20"/>
      <c r="E8" s="20"/>
      <c r="F8" s="56"/>
      <c r="G8" s="20"/>
      <c r="H8" s="20"/>
      <c r="I8" s="20"/>
      <c r="J8" s="20"/>
      <c r="L8" s="20"/>
      <c r="M8" s="20"/>
      <c r="N8" s="20"/>
      <c r="O8" s="20"/>
      <c r="P8" s="51"/>
      <c r="Q8" s="20"/>
      <c r="R8" s="20"/>
      <c r="S8" s="20"/>
      <c r="T8" s="20"/>
      <c r="U8" s="15"/>
      <c r="V8" s="20"/>
      <c r="W8" s="20"/>
      <c r="X8" s="20"/>
      <c r="Y8" s="20"/>
      <c r="Z8" s="51"/>
      <c r="AA8" s="20"/>
      <c r="AB8" s="20"/>
      <c r="AC8" s="20"/>
      <c r="AD8" s="20"/>
      <c r="AE8" s="46"/>
      <c r="AF8" s="17">
        <v>205</v>
      </c>
      <c r="AG8" s="17">
        <f>COUNTIF($B$3:$AD$53,"=205")</f>
        <v>44</v>
      </c>
      <c r="AH8" s="17">
        <v>401</v>
      </c>
      <c r="AI8" s="17">
        <f>COUNTIF($B$3:$AD$53,"=401")</f>
        <v>44</v>
      </c>
      <c r="AL8" s="1"/>
      <c r="AM8" s="1"/>
    </row>
    <row r="9" spans="1:39" ht="13.5" customHeight="1" x14ac:dyDescent="0.15">
      <c r="A9" s="46"/>
      <c r="B9" s="22">
        <v>201</v>
      </c>
      <c r="C9" s="23">
        <v>201</v>
      </c>
      <c r="D9" s="22">
        <v>201</v>
      </c>
      <c r="E9" s="23">
        <v>201</v>
      </c>
      <c r="F9" s="56"/>
      <c r="G9" s="22">
        <v>206</v>
      </c>
      <c r="H9" s="23">
        <v>206</v>
      </c>
      <c r="I9" s="22">
        <v>206</v>
      </c>
      <c r="J9" s="23">
        <v>206</v>
      </c>
      <c r="L9" s="22">
        <v>207</v>
      </c>
      <c r="M9" s="23">
        <v>207</v>
      </c>
      <c r="N9" s="22">
        <v>207</v>
      </c>
      <c r="O9" s="23">
        <v>207</v>
      </c>
      <c r="P9" s="51"/>
      <c r="Q9" s="22">
        <v>211</v>
      </c>
      <c r="R9" s="23">
        <v>211</v>
      </c>
      <c r="S9" s="22">
        <v>211</v>
      </c>
      <c r="T9" s="23">
        <v>211</v>
      </c>
      <c r="U9" s="15"/>
      <c r="V9" s="22">
        <v>212</v>
      </c>
      <c r="W9" s="23">
        <v>212</v>
      </c>
      <c r="X9" s="22">
        <v>212</v>
      </c>
      <c r="Y9" s="23">
        <v>212</v>
      </c>
      <c r="Z9" s="51"/>
      <c r="AA9" s="22">
        <v>404</v>
      </c>
      <c r="AB9" s="23">
        <v>404</v>
      </c>
      <c r="AC9" s="22">
        <v>404</v>
      </c>
      <c r="AD9" s="23">
        <v>404</v>
      </c>
      <c r="AE9" s="46"/>
      <c r="AF9" s="17">
        <v>206</v>
      </c>
      <c r="AG9" s="17">
        <f>COUNTIF($B$3:$AD$53,"=206")</f>
        <v>44</v>
      </c>
      <c r="AH9" s="17">
        <v>402</v>
      </c>
      <c r="AI9" s="17">
        <f>COUNTIF($B$3:$AD$53,"=402")</f>
        <v>44</v>
      </c>
    </row>
    <row r="10" spans="1:39" ht="14.25" customHeight="1" thickBot="1" x14ac:dyDescent="0.2">
      <c r="A10" s="46"/>
      <c r="B10" s="24">
        <v>201</v>
      </c>
      <c r="C10" s="25">
        <v>201</v>
      </c>
      <c r="D10" s="24">
        <v>201</v>
      </c>
      <c r="E10" s="25">
        <v>201</v>
      </c>
      <c r="F10" s="56"/>
      <c r="G10" s="24">
        <v>206</v>
      </c>
      <c r="H10" s="25">
        <v>206</v>
      </c>
      <c r="I10" s="24">
        <v>206</v>
      </c>
      <c r="J10" s="25">
        <v>206</v>
      </c>
      <c r="L10" s="24">
        <v>207</v>
      </c>
      <c r="M10" s="25">
        <v>207</v>
      </c>
      <c r="N10" s="24">
        <v>207</v>
      </c>
      <c r="O10" s="25">
        <v>207</v>
      </c>
      <c r="P10" s="51"/>
      <c r="Q10" s="24">
        <v>211</v>
      </c>
      <c r="R10" s="25">
        <v>211</v>
      </c>
      <c r="S10" s="24">
        <v>211</v>
      </c>
      <c r="T10" s="25">
        <v>211</v>
      </c>
      <c r="U10" s="15"/>
      <c r="V10" s="24">
        <v>212</v>
      </c>
      <c r="W10" s="25">
        <v>212</v>
      </c>
      <c r="X10" s="24">
        <v>212</v>
      </c>
      <c r="Y10" s="25">
        <v>212</v>
      </c>
      <c r="Z10" s="51"/>
      <c r="AA10" s="24">
        <v>404</v>
      </c>
      <c r="AB10" s="25">
        <v>404</v>
      </c>
      <c r="AC10" s="24">
        <v>404</v>
      </c>
      <c r="AD10" s="25">
        <v>404</v>
      </c>
      <c r="AE10" s="46"/>
      <c r="AF10" s="17">
        <v>207</v>
      </c>
      <c r="AG10" s="17">
        <f>COUNTIF($B$3:$AD$53,"=207")</f>
        <v>44</v>
      </c>
      <c r="AH10" s="17">
        <v>403</v>
      </c>
      <c r="AI10" s="17">
        <f>COUNTIF($B$3:$AD$53,"=403")</f>
        <v>44</v>
      </c>
      <c r="AJ10" s="1"/>
      <c r="AK10" s="1"/>
      <c r="AL10" s="1"/>
    </row>
    <row r="11" spans="1:39" ht="14.25" customHeight="1" thickBot="1" x14ac:dyDescent="0.2">
      <c r="A11" s="46"/>
      <c r="B11" s="20"/>
      <c r="C11" s="20"/>
      <c r="D11" s="20"/>
      <c r="E11" s="20"/>
      <c r="F11" s="56"/>
      <c r="G11" s="20"/>
      <c r="H11" s="20"/>
      <c r="I11" s="20"/>
      <c r="J11" s="20"/>
      <c r="K11" s="5" t="s">
        <v>10</v>
      </c>
      <c r="L11" s="20"/>
      <c r="M11" s="20"/>
      <c r="N11" s="20"/>
      <c r="O11" s="20"/>
      <c r="P11" s="51"/>
      <c r="Q11" s="20"/>
      <c r="R11" s="20"/>
      <c r="S11" s="20"/>
      <c r="T11" s="20"/>
      <c r="U11" s="5" t="s">
        <v>10</v>
      </c>
      <c r="V11" s="20"/>
      <c r="W11" s="20"/>
      <c r="X11" s="20"/>
      <c r="Y11" s="20"/>
      <c r="Z11" s="51"/>
      <c r="AA11" s="20"/>
      <c r="AB11" s="20"/>
      <c r="AC11" s="20"/>
      <c r="AD11" s="20"/>
      <c r="AE11" s="46"/>
      <c r="AF11" s="17">
        <v>208</v>
      </c>
      <c r="AG11" s="17">
        <f>COUNTIF($B$3:$AD$53,"=208")</f>
        <v>44</v>
      </c>
      <c r="AH11" s="17">
        <v>404</v>
      </c>
      <c r="AI11" s="17">
        <f>COUNTIF($B$3:$AD$53,"=404")</f>
        <v>44</v>
      </c>
      <c r="AJ11" s="1"/>
      <c r="AK11" s="1"/>
      <c r="AL11" s="1"/>
    </row>
    <row r="12" spans="1:39" ht="13.5" customHeight="1" x14ac:dyDescent="0.15">
      <c r="A12" s="46"/>
      <c r="B12" s="22">
        <v>201</v>
      </c>
      <c r="C12" s="23">
        <v>201</v>
      </c>
      <c r="D12" s="22">
        <v>201</v>
      </c>
      <c r="E12" s="23">
        <v>201</v>
      </c>
      <c r="F12" s="56"/>
      <c r="G12" s="22">
        <v>205</v>
      </c>
      <c r="H12" s="23">
        <v>205</v>
      </c>
      <c r="I12" s="22">
        <v>206</v>
      </c>
      <c r="J12" s="23">
        <v>206</v>
      </c>
      <c r="K12" s="5" t="s">
        <v>9</v>
      </c>
      <c r="L12" s="22">
        <v>207</v>
      </c>
      <c r="M12" s="23">
        <v>207</v>
      </c>
      <c r="N12" s="22">
        <v>207</v>
      </c>
      <c r="O12" s="23">
        <v>207</v>
      </c>
      <c r="P12" s="51"/>
      <c r="Q12" s="22">
        <v>211</v>
      </c>
      <c r="R12" s="23">
        <v>211</v>
      </c>
      <c r="S12" s="22">
        <v>211</v>
      </c>
      <c r="T12" s="23">
        <v>211</v>
      </c>
      <c r="U12" s="5" t="s">
        <v>9</v>
      </c>
      <c r="V12" s="22">
        <v>212</v>
      </c>
      <c r="W12" s="23">
        <v>212</v>
      </c>
      <c r="X12" s="22">
        <v>212</v>
      </c>
      <c r="Y12" s="23">
        <v>212</v>
      </c>
      <c r="Z12" s="51"/>
      <c r="AA12" s="22">
        <v>404</v>
      </c>
      <c r="AB12" s="23">
        <v>404</v>
      </c>
      <c r="AC12" s="22">
        <v>404</v>
      </c>
      <c r="AD12" s="23">
        <v>404</v>
      </c>
      <c r="AE12" s="46"/>
      <c r="AG12" s="40" t="s">
        <v>44</v>
      </c>
      <c r="AH12" s="40">
        <f>SUM(AH13:AH18)</f>
        <v>732</v>
      </c>
      <c r="AJ12" s="1"/>
      <c r="AK12" s="1"/>
      <c r="AL12" s="1"/>
    </row>
    <row r="13" spans="1:39" ht="14.25" customHeight="1" thickBot="1" x14ac:dyDescent="0.2">
      <c r="A13" s="46"/>
      <c r="B13" s="24">
        <v>201</v>
      </c>
      <c r="C13" s="25">
        <v>201</v>
      </c>
      <c r="D13" s="24">
        <v>201</v>
      </c>
      <c r="E13" s="25">
        <v>201</v>
      </c>
      <c r="F13" s="56"/>
      <c r="G13" s="24">
        <v>205</v>
      </c>
      <c r="H13" s="25">
        <v>205</v>
      </c>
      <c r="I13" s="24">
        <v>206</v>
      </c>
      <c r="J13" s="25">
        <v>206</v>
      </c>
      <c r="K13" s="15"/>
      <c r="L13" s="24">
        <v>207</v>
      </c>
      <c r="M13" s="25">
        <v>207</v>
      </c>
      <c r="N13" s="24">
        <v>207</v>
      </c>
      <c r="O13" s="25">
        <v>207</v>
      </c>
      <c r="P13" s="51"/>
      <c r="Q13" s="24">
        <v>211</v>
      </c>
      <c r="R13" s="25">
        <v>211</v>
      </c>
      <c r="S13" s="24">
        <v>211</v>
      </c>
      <c r="T13" s="25">
        <v>211</v>
      </c>
      <c r="U13" s="15"/>
      <c r="V13" s="24">
        <v>212</v>
      </c>
      <c r="W13" s="25">
        <v>212</v>
      </c>
      <c r="X13" s="24">
        <v>212</v>
      </c>
      <c r="Y13" s="25">
        <v>212</v>
      </c>
      <c r="Z13" s="51"/>
      <c r="AA13" s="24">
        <v>404</v>
      </c>
      <c r="AB13" s="25">
        <v>404</v>
      </c>
      <c r="AC13" s="24">
        <v>404</v>
      </c>
      <c r="AD13" s="25">
        <v>404</v>
      </c>
      <c r="AE13" s="46"/>
      <c r="AG13" s="40" t="s">
        <v>34</v>
      </c>
      <c r="AH13" s="40">
        <v>136</v>
      </c>
      <c r="AJ13" s="1"/>
      <c r="AK13" s="1"/>
      <c r="AL13" s="1"/>
    </row>
    <row r="14" spans="1:39" s="1" customFormat="1" ht="14.25" customHeight="1" thickBot="1" x14ac:dyDescent="0.2">
      <c r="A14" s="46"/>
      <c r="B14" s="20"/>
      <c r="C14" s="20"/>
      <c r="D14" s="20"/>
      <c r="E14" s="20"/>
      <c r="F14" s="56"/>
      <c r="G14" s="20"/>
      <c r="H14" s="20"/>
      <c r="I14" s="20"/>
      <c r="J14" s="20"/>
      <c r="K14" s="15"/>
      <c r="L14" s="28"/>
      <c r="M14" s="29"/>
      <c r="N14" s="28"/>
      <c r="O14" s="29"/>
      <c r="P14" s="51"/>
      <c r="Q14" s="20"/>
      <c r="R14" s="20"/>
      <c r="S14" s="20"/>
      <c r="T14" s="20"/>
      <c r="U14" s="15"/>
      <c r="V14" s="20"/>
      <c r="W14" s="20"/>
      <c r="X14" s="20"/>
      <c r="Y14" s="20"/>
      <c r="Z14" s="51"/>
      <c r="AA14" s="20"/>
      <c r="AB14" s="20"/>
      <c r="AC14" s="20"/>
      <c r="AD14" s="20"/>
      <c r="AE14" s="46"/>
      <c r="AG14" s="40" t="s">
        <v>36</v>
      </c>
      <c r="AH14" s="40">
        <v>116</v>
      </c>
      <c r="AM14" s="15"/>
    </row>
    <row r="15" spans="1:39" ht="13.5" customHeight="1" x14ac:dyDescent="0.15">
      <c r="A15" s="46"/>
      <c r="B15" s="22">
        <v>201</v>
      </c>
      <c r="C15" s="23">
        <v>201</v>
      </c>
      <c r="D15" s="22">
        <v>201</v>
      </c>
      <c r="E15" s="23">
        <v>201</v>
      </c>
      <c r="F15" s="56"/>
      <c r="G15" s="22">
        <v>205</v>
      </c>
      <c r="H15" s="23">
        <v>205</v>
      </c>
      <c r="I15" s="22">
        <v>205</v>
      </c>
      <c r="J15" s="23">
        <v>205</v>
      </c>
      <c r="K15" s="15"/>
      <c r="L15" s="22">
        <v>207</v>
      </c>
      <c r="M15" s="23">
        <v>207</v>
      </c>
      <c r="N15" s="22">
        <v>207</v>
      </c>
      <c r="O15" s="23">
        <v>207</v>
      </c>
      <c r="P15" s="51"/>
      <c r="Q15" s="22">
        <v>211</v>
      </c>
      <c r="R15" s="23">
        <v>211</v>
      </c>
      <c r="S15" s="22">
        <v>211</v>
      </c>
      <c r="T15" s="23">
        <v>211</v>
      </c>
      <c r="U15" s="15"/>
      <c r="V15" s="22">
        <v>212</v>
      </c>
      <c r="W15" s="23">
        <v>212</v>
      </c>
      <c r="X15" s="22">
        <v>212</v>
      </c>
      <c r="Y15" s="23">
        <v>212</v>
      </c>
      <c r="Z15" s="51"/>
      <c r="AA15" s="22">
        <v>404</v>
      </c>
      <c r="AB15" s="23">
        <v>404</v>
      </c>
      <c r="AC15" s="22">
        <v>404</v>
      </c>
      <c r="AD15" s="23">
        <v>404</v>
      </c>
      <c r="AE15" s="46"/>
      <c r="AG15" s="40" t="s">
        <v>38</v>
      </c>
      <c r="AH15" s="40">
        <v>116</v>
      </c>
      <c r="AJ15" s="1"/>
      <c r="AK15" s="1"/>
      <c r="AL15" s="1"/>
    </row>
    <row r="16" spans="1:39" ht="14.25" customHeight="1" thickBot="1" x14ac:dyDescent="0.2">
      <c r="A16" s="46"/>
      <c r="B16" s="24">
        <v>201</v>
      </c>
      <c r="C16" s="25">
        <v>201</v>
      </c>
      <c r="D16" s="24">
        <v>201</v>
      </c>
      <c r="E16" s="25">
        <v>201</v>
      </c>
      <c r="F16" s="56"/>
      <c r="G16" s="24">
        <v>205</v>
      </c>
      <c r="H16" s="25">
        <v>205</v>
      </c>
      <c r="I16" s="24">
        <v>205</v>
      </c>
      <c r="J16" s="25">
        <v>205</v>
      </c>
      <c r="K16" s="15"/>
      <c r="L16" s="24">
        <v>207</v>
      </c>
      <c r="M16" s="25">
        <v>207</v>
      </c>
      <c r="N16" s="24">
        <v>207</v>
      </c>
      <c r="O16" s="25">
        <v>207</v>
      </c>
      <c r="P16" s="51"/>
      <c r="Q16" s="24">
        <v>211</v>
      </c>
      <c r="R16" s="25">
        <v>211</v>
      </c>
      <c r="S16" s="24">
        <v>211</v>
      </c>
      <c r="T16" s="25">
        <v>211</v>
      </c>
      <c r="U16" s="15"/>
      <c r="V16" s="24">
        <v>212</v>
      </c>
      <c r="W16" s="25">
        <v>212</v>
      </c>
      <c r="X16" s="24">
        <v>212</v>
      </c>
      <c r="Y16" s="25">
        <v>212</v>
      </c>
      <c r="Z16" s="51"/>
      <c r="AA16" s="24">
        <v>404</v>
      </c>
      <c r="AB16" s="25">
        <v>404</v>
      </c>
      <c r="AC16" s="24">
        <v>404</v>
      </c>
      <c r="AD16" s="25">
        <v>404</v>
      </c>
      <c r="AE16" s="46"/>
      <c r="AG16" s="40" t="s">
        <v>40</v>
      </c>
      <c r="AH16" s="40">
        <v>120</v>
      </c>
      <c r="AJ16" s="1"/>
      <c r="AK16" s="1"/>
      <c r="AL16" s="1"/>
    </row>
    <row r="17" spans="1:38" ht="14.25" customHeight="1" thickBot="1" x14ac:dyDescent="0.2">
      <c r="A17" s="46"/>
      <c r="B17" s="20"/>
      <c r="C17" s="20"/>
      <c r="D17" s="20"/>
      <c r="E17" s="20"/>
      <c r="F17" s="56"/>
      <c r="G17" s="20"/>
      <c r="H17" s="20"/>
      <c r="I17" s="20"/>
      <c r="J17" s="20"/>
      <c r="K17" s="15"/>
      <c r="L17" s="20"/>
      <c r="M17" s="20"/>
      <c r="N17" s="20"/>
      <c r="O17" s="20"/>
      <c r="P17" s="51"/>
      <c r="Q17" s="20"/>
      <c r="R17" s="20"/>
      <c r="S17" s="20"/>
      <c r="T17" s="20"/>
      <c r="U17" s="15"/>
      <c r="Z17" s="51"/>
      <c r="AA17" s="20"/>
      <c r="AB17" s="20"/>
      <c r="AC17" s="20"/>
      <c r="AD17" s="20"/>
      <c r="AE17" s="46"/>
      <c r="AG17" s="40" t="s">
        <v>42</v>
      </c>
      <c r="AH17" s="40">
        <v>116</v>
      </c>
      <c r="AJ17" s="1"/>
      <c r="AK17" s="1"/>
      <c r="AL17" s="1"/>
    </row>
    <row r="18" spans="1:38" ht="13.5" customHeight="1" x14ac:dyDescent="0.15">
      <c r="A18" s="46"/>
      <c r="B18" s="22">
        <v>201</v>
      </c>
      <c r="C18" s="23">
        <v>201</v>
      </c>
      <c r="D18" s="22">
        <v>202</v>
      </c>
      <c r="E18" s="23">
        <v>202</v>
      </c>
      <c r="F18" s="56"/>
      <c r="G18" s="22">
        <v>205</v>
      </c>
      <c r="H18" s="23">
        <v>205</v>
      </c>
      <c r="I18" s="22">
        <v>205</v>
      </c>
      <c r="J18" s="23">
        <v>205</v>
      </c>
      <c r="K18" s="15"/>
      <c r="L18" s="22">
        <v>207</v>
      </c>
      <c r="M18" s="23">
        <v>207</v>
      </c>
      <c r="N18" s="22">
        <v>207</v>
      </c>
      <c r="O18" s="23">
        <v>207</v>
      </c>
      <c r="P18" s="51"/>
      <c r="Q18" s="22">
        <v>210</v>
      </c>
      <c r="R18" s="23">
        <v>210</v>
      </c>
      <c r="S18" s="22">
        <v>210</v>
      </c>
      <c r="T18" s="23">
        <v>210</v>
      </c>
      <c r="U18" s="15"/>
      <c r="V18" s="22"/>
      <c r="W18" s="23"/>
      <c r="X18" s="57" t="s">
        <v>8</v>
      </c>
      <c r="Y18" s="58"/>
      <c r="Z18" s="51"/>
      <c r="AA18" s="22">
        <v>404</v>
      </c>
      <c r="AB18" s="23">
        <v>404</v>
      </c>
      <c r="AC18" s="22">
        <v>404</v>
      </c>
      <c r="AD18" s="23">
        <v>404</v>
      </c>
      <c r="AE18" s="46"/>
      <c r="AG18" s="40" t="s">
        <v>43</v>
      </c>
      <c r="AH18" s="40">
        <v>128</v>
      </c>
    </row>
    <row r="19" spans="1:38" ht="14.25" customHeight="1" thickBot="1" x14ac:dyDescent="0.2">
      <c r="A19" s="46"/>
      <c r="B19" s="24">
        <v>201</v>
      </c>
      <c r="C19" s="25">
        <v>201</v>
      </c>
      <c r="D19" s="24">
        <v>202</v>
      </c>
      <c r="E19" s="25">
        <v>202</v>
      </c>
      <c r="F19" s="56"/>
      <c r="G19" s="24">
        <v>205</v>
      </c>
      <c r="H19" s="25">
        <v>205</v>
      </c>
      <c r="I19" s="24">
        <v>205</v>
      </c>
      <c r="J19" s="25">
        <v>205</v>
      </c>
      <c r="K19" s="15"/>
      <c r="L19" s="24">
        <v>207</v>
      </c>
      <c r="M19" s="25">
        <v>207</v>
      </c>
      <c r="N19" s="24">
        <v>207</v>
      </c>
      <c r="O19" s="25">
        <v>207</v>
      </c>
      <c r="P19" s="51"/>
      <c r="Q19" s="24">
        <v>210</v>
      </c>
      <c r="R19" s="25">
        <v>210</v>
      </c>
      <c r="S19" s="24">
        <v>210</v>
      </c>
      <c r="T19" s="25">
        <v>210</v>
      </c>
      <c r="U19" s="15"/>
      <c r="V19" s="24"/>
      <c r="W19" s="25"/>
      <c r="X19" s="57"/>
      <c r="Y19" s="58"/>
      <c r="Z19" s="51"/>
      <c r="AA19" s="24">
        <v>404</v>
      </c>
      <c r="AB19" s="25">
        <v>404</v>
      </c>
      <c r="AC19" s="24">
        <v>404</v>
      </c>
      <c r="AD19" s="25">
        <v>404</v>
      </c>
      <c r="AE19" s="46"/>
    </row>
    <row r="20" spans="1:38" ht="14.25" customHeight="1" thickBot="1" x14ac:dyDescent="0.2">
      <c r="A20" s="46"/>
      <c r="B20" s="20"/>
      <c r="C20" s="20"/>
      <c r="D20" s="20"/>
      <c r="E20" s="20"/>
      <c r="F20" s="56"/>
      <c r="G20" s="20"/>
      <c r="H20" s="20"/>
      <c r="I20" s="20"/>
      <c r="J20" s="20"/>
      <c r="K20" s="5" t="s">
        <v>10</v>
      </c>
      <c r="P20" s="51"/>
      <c r="Q20" s="20"/>
      <c r="R20" s="20"/>
      <c r="S20" s="20"/>
      <c r="T20" s="20"/>
      <c r="U20" s="5" t="s">
        <v>10</v>
      </c>
      <c r="Z20" s="51"/>
      <c r="AA20" s="20"/>
      <c r="AB20" s="20"/>
      <c r="AC20" s="20"/>
      <c r="AD20" s="20"/>
      <c r="AE20" s="46"/>
    </row>
    <row r="21" spans="1:38" ht="13.5" customHeight="1" x14ac:dyDescent="0.15">
      <c r="A21" s="46"/>
      <c r="B21" s="22">
        <v>202</v>
      </c>
      <c r="C21" s="23">
        <v>202</v>
      </c>
      <c r="D21" s="22">
        <v>202</v>
      </c>
      <c r="E21" s="23">
        <v>202</v>
      </c>
      <c r="F21" s="56"/>
      <c r="G21" s="54" t="s">
        <v>8</v>
      </c>
      <c r="H21" s="55"/>
      <c r="I21" s="22"/>
      <c r="J21" s="23"/>
      <c r="K21" s="5" t="s">
        <v>9</v>
      </c>
      <c r="L21" s="22"/>
      <c r="M21" s="23"/>
      <c r="N21" s="54" t="s">
        <v>8</v>
      </c>
      <c r="O21" s="55"/>
      <c r="P21" s="51"/>
      <c r="Q21" s="22">
        <v>210</v>
      </c>
      <c r="R21" s="23">
        <v>210</v>
      </c>
      <c r="S21" s="22">
        <v>210</v>
      </c>
      <c r="T21" s="23">
        <v>210</v>
      </c>
      <c r="U21" s="5" t="s">
        <v>9</v>
      </c>
      <c r="V21" s="22">
        <v>212</v>
      </c>
      <c r="W21" s="23">
        <v>212</v>
      </c>
      <c r="X21" s="22">
        <v>212</v>
      </c>
      <c r="Y21" s="23">
        <v>212</v>
      </c>
      <c r="Z21" s="51"/>
      <c r="AA21" s="22">
        <v>404</v>
      </c>
      <c r="AB21" s="23">
        <v>404</v>
      </c>
      <c r="AC21" s="22">
        <v>404</v>
      </c>
      <c r="AD21" s="23">
        <v>404</v>
      </c>
      <c r="AE21" s="46"/>
    </row>
    <row r="22" spans="1:38" ht="14.25" customHeight="1" thickBot="1" x14ac:dyDescent="0.2">
      <c r="A22" s="46"/>
      <c r="B22" s="24">
        <v>202</v>
      </c>
      <c r="C22" s="25">
        <v>202</v>
      </c>
      <c r="D22" s="24">
        <v>202</v>
      </c>
      <c r="E22" s="25">
        <v>202</v>
      </c>
      <c r="F22" s="56"/>
      <c r="G22" s="54"/>
      <c r="H22" s="55"/>
      <c r="I22" s="24"/>
      <c r="J22" s="25"/>
      <c r="K22" s="15"/>
      <c r="L22" s="24"/>
      <c r="M22" s="25"/>
      <c r="N22" s="54"/>
      <c r="O22" s="55"/>
      <c r="P22" s="51"/>
      <c r="Q22" s="24">
        <v>210</v>
      </c>
      <c r="R22" s="25">
        <v>210</v>
      </c>
      <c r="S22" s="24">
        <v>210</v>
      </c>
      <c r="T22" s="25">
        <v>210</v>
      </c>
      <c r="U22" s="15"/>
      <c r="V22" s="24">
        <v>212</v>
      </c>
      <c r="W22" s="25">
        <v>212</v>
      </c>
      <c r="X22" s="24">
        <v>212</v>
      </c>
      <c r="Y22" s="25">
        <v>212</v>
      </c>
      <c r="Z22" s="51"/>
      <c r="AA22" s="24">
        <v>404</v>
      </c>
      <c r="AB22" s="25">
        <v>404</v>
      </c>
      <c r="AC22" s="24">
        <v>404</v>
      </c>
      <c r="AD22" s="25">
        <v>404</v>
      </c>
      <c r="AE22" s="46"/>
    </row>
    <row r="23" spans="1:38" ht="14.25" customHeight="1" thickBot="1" x14ac:dyDescent="0.2">
      <c r="A23" s="46"/>
      <c r="B23" s="20"/>
      <c r="C23" s="20"/>
      <c r="D23" s="20"/>
      <c r="E23" s="20"/>
      <c r="F23" s="56"/>
      <c r="G23" s="20"/>
      <c r="H23" s="20"/>
      <c r="I23" s="20"/>
      <c r="J23" s="20"/>
      <c r="K23" s="15"/>
      <c r="P23" s="51"/>
      <c r="Q23" s="20"/>
      <c r="R23" s="20"/>
      <c r="S23" s="20"/>
      <c r="T23" s="20"/>
      <c r="U23" s="15"/>
      <c r="V23" s="20"/>
      <c r="W23" s="20"/>
      <c r="X23" s="20"/>
      <c r="Y23" s="20"/>
      <c r="Z23" s="51"/>
      <c r="AA23" s="28"/>
      <c r="AB23" s="29"/>
      <c r="AC23" s="28"/>
      <c r="AD23" s="29"/>
      <c r="AE23" s="46"/>
    </row>
    <row r="24" spans="1:38" ht="13.5" customHeight="1" x14ac:dyDescent="0.15">
      <c r="A24" s="46"/>
      <c r="B24" s="22">
        <v>202</v>
      </c>
      <c r="C24" s="23">
        <v>202</v>
      </c>
      <c r="D24" s="22">
        <v>202</v>
      </c>
      <c r="E24" s="23">
        <v>202</v>
      </c>
      <c r="F24" s="56"/>
      <c r="G24" s="22">
        <v>205</v>
      </c>
      <c r="H24" s="23">
        <v>205</v>
      </c>
      <c r="I24" s="22">
        <v>205</v>
      </c>
      <c r="J24" s="23">
        <v>205</v>
      </c>
      <c r="K24" s="15"/>
      <c r="L24" s="22">
        <v>207</v>
      </c>
      <c r="M24" s="23">
        <v>207</v>
      </c>
      <c r="N24" s="22">
        <v>207</v>
      </c>
      <c r="O24" s="23">
        <v>207</v>
      </c>
      <c r="P24" s="51"/>
      <c r="Q24" s="22">
        <v>210</v>
      </c>
      <c r="R24" s="23">
        <v>210</v>
      </c>
      <c r="S24" s="22">
        <v>210</v>
      </c>
      <c r="T24" s="23">
        <v>210</v>
      </c>
      <c r="U24" s="15"/>
      <c r="V24" s="22">
        <v>401</v>
      </c>
      <c r="W24" s="23">
        <v>401</v>
      </c>
      <c r="X24" s="22">
        <v>401</v>
      </c>
      <c r="Y24" s="23">
        <v>401</v>
      </c>
      <c r="Z24" s="51"/>
      <c r="AA24" s="22">
        <v>403</v>
      </c>
      <c r="AB24" s="23">
        <v>403</v>
      </c>
      <c r="AC24" s="22">
        <v>404</v>
      </c>
      <c r="AD24" s="23">
        <v>404</v>
      </c>
      <c r="AE24" s="46"/>
    </row>
    <row r="25" spans="1:38" ht="14.25" customHeight="1" thickBot="1" x14ac:dyDescent="0.2">
      <c r="A25" s="46"/>
      <c r="B25" s="24">
        <v>202</v>
      </c>
      <c r="C25" s="25">
        <v>202</v>
      </c>
      <c r="D25" s="24">
        <v>202</v>
      </c>
      <c r="E25" s="25">
        <v>202</v>
      </c>
      <c r="F25" s="56"/>
      <c r="G25" s="24">
        <v>205</v>
      </c>
      <c r="H25" s="25">
        <v>205</v>
      </c>
      <c r="I25" s="24">
        <v>205</v>
      </c>
      <c r="J25" s="25">
        <v>205</v>
      </c>
      <c r="K25" s="15"/>
      <c r="L25" s="24">
        <v>207</v>
      </c>
      <c r="M25" s="25">
        <v>207</v>
      </c>
      <c r="N25" s="24">
        <v>207</v>
      </c>
      <c r="O25" s="25">
        <v>207</v>
      </c>
      <c r="P25" s="51"/>
      <c r="Q25" s="24">
        <v>210</v>
      </c>
      <c r="R25" s="25">
        <v>210</v>
      </c>
      <c r="S25" s="24">
        <v>210</v>
      </c>
      <c r="T25" s="25">
        <v>210</v>
      </c>
      <c r="U25" s="15"/>
      <c r="V25" s="24">
        <v>401</v>
      </c>
      <c r="W25" s="25">
        <v>401</v>
      </c>
      <c r="X25" s="24">
        <v>401</v>
      </c>
      <c r="Y25" s="25">
        <v>401</v>
      </c>
      <c r="Z25" s="51"/>
      <c r="AA25" s="24">
        <v>403</v>
      </c>
      <c r="AB25" s="25">
        <v>403</v>
      </c>
      <c r="AC25" s="24">
        <v>404</v>
      </c>
      <c r="AD25" s="25">
        <v>404</v>
      </c>
      <c r="AE25" s="46"/>
    </row>
    <row r="26" spans="1:38" ht="14.25" customHeight="1" thickBot="1" x14ac:dyDescent="0.2">
      <c r="A26" s="46"/>
      <c r="B26" s="20"/>
      <c r="C26" s="20"/>
      <c r="D26" s="20"/>
      <c r="E26" s="20"/>
      <c r="F26" s="56"/>
      <c r="G26" s="20"/>
      <c r="H26" s="20"/>
      <c r="I26" s="20"/>
      <c r="J26" s="20"/>
      <c r="K26" s="15"/>
      <c r="L26" s="20"/>
      <c r="M26" s="20"/>
      <c r="N26" s="20"/>
      <c r="O26" s="20"/>
      <c r="P26" s="51"/>
      <c r="Q26" s="20"/>
      <c r="R26" s="20"/>
      <c r="S26" s="20"/>
      <c r="T26" s="20"/>
      <c r="U26" s="5" t="s">
        <v>10</v>
      </c>
      <c r="V26" s="20"/>
      <c r="W26" s="20"/>
      <c r="X26" s="20"/>
      <c r="Y26" s="20"/>
      <c r="Z26" s="51"/>
      <c r="AA26" s="20"/>
      <c r="AB26" s="20"/>
      <c r="AC26" s="20"/>
      <c r="AD26" s="20"/>
      <c r="AE26" s="46"/>
    </row>
    <row r="27" spans="1:38" ht="13.5" customHeight="1" x14ac:dyDescent="0.15">
      <c r="A27" s="46"/>
      <c r="B27" s="22">
        <v>202</v>
      </c>
      <c r="C27" s="23">
        <v>202</v>
      </c>
      <c r="D27" s="22">
        <v>202</v>
      </c>
      <c r="E27" s="23">
        <v>202</v>
      </c>
      <c r="F27" s="56"/>
      <c r="G27" s="22">
        <v>205</v>
      </c>
      <c r="H27" s="23">
        <v>205</v>
      </c>
      <c r="I27" s="22">
        <v>205</v>
      </c>
      <c r="J27" s="23">
        <v>205</v>
      </c>
      <c r="K27" s="5" t="s">
        <v>10</v>
      </c>
      <c r="L27" s="22">
        <v>207</v>
      </c>
      <c r="M27" s="23">
        <v>207</v>
      </c>
      <c r="N27" s="22">
        <v>208</v>
      </c>
      <c r="O27" s="23">
        <v>208</v>
      </c>
      <c r="P27" s="51"/>
      <c r="Q27" s="22">
        <v>210</v>
      </c>
      <c r="R27" s="23">
        <v>210</v>
      </c>
      <c r="S27" s="22">
        <v>210</v>
      </c>
      <c r="T27" s="23">
        <v>210</v>
      </c>
      <c r="U27" s="5" t="s">
        <v>9</v>
      </c>
      <c r="V27" s="22">
        <v>401</v>
      </c>
      <c r="W27" s="23">
        <v>401</v>
      </c>
      <c r="X27" s="22">
        <v>401</v>
      </c>
      <c r="Y27" s="23">
        <v>401</v>
      </c>
      <c r="Z27" s="51"/>
      <c r="AA27" s="22">
        <v>403</v>
      </c>
      <c r="AB27" s="23">
        <v>403</v>
      </c>
      <c r="AC27" s="22">
        <v>403</v>
      </c>
      <c r="AD27" s="23">
        <v>403</v>
      </c>
      <c r="AE27" s="46"/>
    </row>
    <row r="28" spans="1:38" ht="14.25" customHeight="1" thickBot="1" x14ac:dyDescent="0.2">
      <c r="A28" s="46"/>
      <c r="B28" s="24">
        <v>202</v>
      </c>
      <c r="C28" s="25">
        <v>202</v>
      </c>
      <c r="D28" s="24">
        <v>202</v>
      </c>
      <c r="E28" s="25">
        <v>202</v>
      </c>
      <c r="F28" s="56"/>
      <c r="G28" s="24">
        <v>205</v>
      </c>
      <c r="H28" s="25">
        <v>205</v>
      </c>
      <c r="I28" s="24">
        <v>205</v>
      </c>
      <c r="J28" s="25">
        <v>205</v>
      </c>
      <c r="K28" s="5" t="s">
        <v>9</v>
      </c>
      <c r="L28" s="24">
        <v>207</v>
      </c>
      <c r="M28" s="25">
        <v>207</v>
      </c>
      <c r="N28" s="24">
        <v>208</v>
      </c>
      <c r="O28" s="25">
        <v>208</v>
      </c>
      <c r="P28" s="51"/>
      <c r="Q28" s="24">
        <v>210</v>
      </c>
      <c r="R28" s="25">
        <v>210</v>
      </c>
      <c r="S28" s="24">
        <v>210</v>
      </c>
      <c r="T28" s="25">
        <v>210</v>
      </c>
      <c r="U28" s="15"/>
      <c r="V28" s="24">
        <v>401</v>
      </c>
      <c r="W28" s="25">
        <v>401</v>
      </c>
      <c r="X28" s="24">
        <v>401</v>
      </c>
      <c r="Y28" s="25">
        <v>401</v>
      </c>
      <c r="Z28" s="51"/>
      <c r="AA28" s="24">
        <v>403</v>
      </c>
      <c r="AB28" s="25">
        <v>403</v>
      </c>
      <c r="AC28" s="24">
        <v>403</v>
      </c>
      <c r="AD28" s="25">
        <v>403</v>
      </c>
      <c r="AE28" s="46"/>
    </row>
    <row r="29" spans="1:38" ht="14.25" customHeight="1" thickBot="1" x14ac:dyDescent="0.2">
      <c r="A29" s="46"/>
      <c r="B29" s="20"/>
      <c r="C29" s="20"/>
      <c r="D29" s="20"/>
      <c r="E29" s="20"/>
      <c r="F29" s="56"/>
      <c r="G29" s="20"/>
      <c r="H29" s="20"/>
      <c r="I29" s="20"/>
      <c r="J29" s="20"/>
      <c r="K29" s="15"/>
      <c r="L29" s="20"/>
      <c r="M29" s="20"/>
      <c r="N29" s="20"/>
      <c r="O29" s="20"/>
      <c r="P29" s="51"/>
      <c r="Q29" s="20"/>
      <c r="R29" s="20"/>
      <c r="S29" s="20"/>
      <c r="T29" s="20"/>
      <c r="U29" s="15"/>
      <c r="V29" s="20"/>
      <c r="W29" s="20"/>
      <c r="X29" s="20"/>
      <c r="Y29" s="20"/>
      <c r="Z29" s="51"/>
      <c r="AA29" s="20"/>
      <c r="AB29" s="20"/>
      <c r="AC29" s="20"/>
      <c r="AD29" s="20"/>
      <c r="AE29" s="46"/>
    </row>
    <row r="30" spans="1:38" ht="13.5" customHeight="1" x14ac:dyDescent="0.15">
      <c r="A30" s="46"/>
      <c r="B30" s="22">
        <v>202</v>
      </c>
      <c r="C30" s="23">
        <v>202</v>
      </c>
      <c r="D30" s="22">
        <v>202</v>
      </c>
      <c r="E30" s="23">
        <v>202</v>
      </c>
      <c r="F30" s="56"/>
      <c r="G30" s="22">
        <v>205</v>
      </c>
      <c r="H30" s="23">
        <v>205</v>
      </c>
      <c r="I30" s="22">
        <v>205</v>
      </c>
      <c r="J30" s="23">
        <v>205</v>
      </c>
      <c r="K30" s="15"/>
      <c r="L30" s="22">
        <v>208</v>
      </c>
      <c r="M30" s="23">
        <v>208</v>
      </c>
      <c r="N30" s="22">
        <v>208</v>
      </c>
      <c r="O30" s="23">
        <v>208</v>
      </c>
      <c r="P30" s="51"/>
      <c r="Q30" s="22">
        <v>210</v>
      </c>
      <c r="R30" s="23">
        <v>210</v>
      </c>
      <c r="S30" s="22">
        <v>210</v>
      </c>
      <c r="T30" s="23">
        <v>210</v>
      </c>
      <c r="U30" s="15"/>
      <c r="V30" s="22">
        <v>401</v>
      </c>
      <c r="W30" s="23">
        <v>401</v>
      </c>
      <c r="X30" s="22">
        <v>401</v>
      </c>
      <c r="Y30" s="23">
        <v>401</v>
      </c>
      <c r="Z30" s="51"/>
      <c r="AA30" s="22">
        <v>403</v>
      </c>
      <c r="AB30" s="23">
        <v>403</v>
      </c>
      <c r="AC30" s="22">
        <v>403</v>
      </c>
      <c r="AD30" s="23">
        <v>403</v>
      </c>
      <c r="AE30" s="46"/>
    </row>
    <row r="31" spans="1:38" ht="14.25" customHeight="1" thickBot="1" x14ac:dyDescent="0.2">
      <c r="A31" s="46"/>
      <c r="B31" s="24">
        <v>202</v>
      </c>
      <c r="C31" s="25">
        <v>202</v>
      </c>
      <c r="D31" s="24">
        <v>202</v>
      </c>
      <c r="E31" s="25">
        <v>202</v>
      </c>
      <c r="F31" s="56"/>
      <c r="G31" s="24">
        <v>205</v>
      </c>
      <c r="H31" s="25">
        <v>205</v>
      </c>
      <c r="I31" s="24">
        <v>205</v>
      </c>
      <c r="J31" s="25">
        <v>205</v>
      </c>
      <c r="K31" s="15"/>
      <c r="L31" s="24">
        <v>208</v>
      </c>
      <c r="M31" s="25">
        <v>208</v>
      </c>
      <c r="N31" s="24">
        <v>208</v>
      </c>
      <c r="O31" s="25">
        <v>208</v>
      </c>
      <c r="P31" s="51"/>
      <c r="Q31" s="24">
        <v>210</v>
      </c>
      <c r="R31" s="25">
        <v>210</v>
      </c>
      <c r="S31" s="24">
        <v>210</v>
      </c>
      <c r="T31" s="25">
        <v>210</v>
      </c>
      <c r="U31" s="15"/>
      <c r="V31" s="24">
        <v>401</v>
      </c>
      <c r="W31" s="25">
        <v>401</v>
      </c>
      <c r="X31" s="24">
        <v>401</v>
      </c>
      <c r="Y31" s="25">
        <v>401</v>
      </c>
      <c r="Z31" s="51"/>
      <c r="AA31" s="24">
        <v>403</v>
      </c>
      <c r="AB31" s="25">
        <v>403</v>
      </c>
      <c r="AC31" s="24">
        <v>403</v>
      </c>
      <c r="AD31" s="25">
        <v>403</v>
      </c>
      <c r="AE31" s="46"/>
    </row>
    <row r="32" spans="1:38" ht="14.25" customHeight="1" thickBot="1" x14ac:dyDescent="0.2">
      <c r="A32" s="46"/>
      <c r="B32" s="20"/>
      <c r="C32" s="20"/>
      <c r="D32" s="20"/>
      <c r="E32" s="20"/>
      <c r="F32" s="56"/>
      <c r="G32" s="20"/>
      <c r="H32" s="20"/>
      <c r="I32" s="20"/>
      <c r="J32" s="20"/>
      <c r="K32" s="15"/>
      <c r="L32" s="20"/>
      <c r="M32" s="20"/>
      <c r="N32" s="20"/>
      <c r="O32" s="20"/>
      <c r="P32" s="51"/>
      <c r="Q32" s="20"/>
      <c r="R32" s="20"/>
      <c r="S32" s="20"/>
      <c r="T32" s="20"/>
      <c r="U32" s="15"/>
      <c r="V32" s="20"/>
      <c r="W32" s="20"/>
      <c r="X32" s="20"/>
      <c r="Y32" s="20"/>
      <c r="Z32" s="51"/>
      <c r="AA32" s="20"/>
      <c r="AB32" s="20"/>
      <c r="AC32" s="20"/>
      <c r="AD32" s="20"/>
      <c r="AE32" s="46"/>
    </row>
    <row r="33" spans="1:31" ht="14.25" customHeight="1" x14ac:dyDescent="0.15">
      <c r="A33" s="46"/>
      <c r="B33" s="22">
        <v>202</v>
      </c>
      <c r="C33" s="23">
        <v>202</v>
      </c>
      <c r="D33" s="22">
        <v>202</v>
      </c>
      <c r="E33" s="23">
        <v>202</v>
      </c>
      <c r="F33" s="56"/>
      <c r="G33" s="22">
        <v>204</v>
      </c>
      <c r="H33" s="23">
        <v>204</v>
      </c>
      <c r="I33" s="22">
        <v>204</v>
      </c>
      <c r="J33" s="23">
        <v>204</v>
      </c>
      <c r="K33" s="15"/>
      <c r="L33" s="22">
        <v>208</v>
      </c>
      <c r="M33" s="23">
        <v>208</v>
      </c>
      <c r="N33" s="22">
        <v>208</v>
      </c>
      <c r="O33" s="23">
        <v>208</v>
      </c>
      <c r="P33" s="51"/>
      <c r="Q33" s="22">
        <v>209</v>
      </c>
      <c r="R33" s="23">
        <v>209</v>
      </c>
      <c r="S33" s="22">
        <v>210</v>
      </c>
      <c r="T33" s="23">
        <v>210</v>
      </c>
      <c r="U33" s="15"/>
      <c r="V33" s="22">
        <v>401</v>
      </c>
      <c r="W33" s="23">
        <v>401</v>
      </c>
      <c r="X33" s="22">
        <v>401</v>
      </c>
      <c r="Y33" s="23">
        <v>401</v>
      </c>
      <c r="Z33" s="51"/>
      <c r="AA33" s="22">
        <v>403</v>
      </c>
      <c r="AB33" s="23">
        <v>403</v>
      </c>
      <c r="AC33" s="22">
        <v>403</v>
      </c>
      <c r="AD33" s="23">
        <v>403</v>
      </c>
      <c r="AE33" s="46"/>
    </row>
    <row r="34" spans="1:31" ht="14.25" customHeight="1" thickBot="1" x14ac:dyDescent="0.2">
      <c r="A34" s="46"/>
      <c r="B34" s="24">
        <v>202</v>
      </c>
      <c r="C34" s="25">
        <v>202</v>
      </c>
      <c r="D34" s="24">
        <v>202</v>
      </c>
      <c r="E34" s="25">
        <v>202</v>
      </c>
      <c r="F34" s="56"/>
      <c r="G34" s="24">
        <v>204</v>
      </c>
      <c r="H34" s="25">
        <v>204</v>
      </c>
      <c r="I34" s="24">
        <v>204</v>
      </c>
      <c r="J34" s="25">
        <v>204</v>
      </c>
      <c r="K34" s="15"/>
      <c r="L34" s="24">
        <v>208</v>
      </c>
      <c r="M34" s="25">
        <v>208</v>
      </c>
      <c r="N34" s="24">
        <v>208</v>
      </c>
      <c r="O34" s="25">
        <v>208</v>
      </c>
      <c r="P34" s="51"/>
      <c r="Q34" s="24">
        <v>209</v>
      </c>
      <c r="R34" s="25">
        <v>209</v>
      </c>
      <c r="S34" s="24">
        <v>210</v>
      </c>
      <c r="T34" s="25">
        <v>210</v>
      </c>
      <c r="U34" s="15"/>
      <c r="V34" s="24">
        <v>401</v>
      </c>
      <c r="W34" s="25">
        <v>401</v>
      </c>
      <c r="X34" s="24">
        <v>401</v>
      </c>
      <c r="Y34" s="25">
        <v>401</v>
      </c>
      <c r="Z34" s="51"/>
      <c r="AA34" s="24">
        <v>403</v>
      </c>
      <c r="AB34" s="25">
        <v>403</v>
      </c>
      <c r="AC34" s="24">
        <v>403</v>
      </c>
      <c r="AD34" s="25">
        <v>403</v>
      </c>
      <c r="AE34" s="46"/>
    </row>
    <row r="35" spans="1:31" ht="14.25" customHeight="1" thickBot="1" x14ac:dyDescent="0.2">
      <c r="A35" s="46"/>
      <c r="B35" s="20"/>
      <c r="C35" s="20"/>
      <c r="D35" s="20"/>
      <c r="E35" s="20"/>
      <c r="F35" s="56"/>
      <c r="G35" s="20"/>
      <c r="H35" s="20"/>
      <c r="I35" s="20"/>
      <c r="J35" s="20"/>
      <c r="K35" s="5" t="s">
        <v>10</v>
      </c>
      <c r="L35" s="20"/>
      <c r="M35" s="20"/>
      <c r="N35" s="20"/>
      <c r="O35" s="20"/>
      <c r="P35" s="51"/>
      <c r="Q35" s="20"/>
      <c r="R35" s="20"/>
      <c r="S35" s="20"/>
      <c r="T35" s="20"/>
      <c r="U35" s="5" t="s">
        <v>10</v>
      </c>
      <c r="V35" s="20"/>
      <c r="W35" s="20"/>
      <c r="X35" s="20"/>
      <c r="Y35" s="20"/>
      <c r="Z35" s="51"/>
      <c r="AA35" s="20"/>
      <c r="AB35" s="20"/>
      <c r="AC35" s="20"/>
      <c r="AD35" s="20"/>
      <c r="AE35" s="46"/>
    </row>
    <row r="36" spans="1:31" ht="14.25" customHeight="1" x14ac:dyDescent="0.15">
      <c r="A36" s="46"/>
      <c r="B36" s="22">
        <v>203</v>
      </c>
      <c r="C36" s="23">
        <v>203</v>
      </c>
      <c r="D36" s="22">
        <v>203</v>
      </c>
      <c r="E36" s="23">
        <v>203</v>
      </c>
      <c r="F36" s="56"/>
      <c r="G36" s="22">
        <v>204</v>
      </c>
      <c r="H36" s="23">
        <v>204</v>
      </c>
      <c r="I36" s="22">
        <v>204</v>
      </c>
      <c r="J36" s="23">
        <v>204</v>
      </c>
      <c r="K36" s="5" t="s">
        <v>9</v>
      </c>
      <c r="L36" s="22">
        <v>208</v>
      </c>
      <c r="M36" s="23">
        <v>208</v>
      </c>
      <c r="N36" s="22">
        <v>208</v>
      </c>
      <c r="O36" s="23">
        <v>208</v>
      </c>
      <c r="P36" s="51"/>
      <c r="Q36" s="22">
        <v>209</v>
      </c>
      <c r="R36" s="23">
        <v>209</v>
      </c>
      <c r="S36" s="22">
        <v>209</v>
      </c>
      <c r="T36" s="23">
        <v>209</v>
      </c>
      <c r="U36" s="5" t="s">
        <v>9</v>
      </c>
      <c r="V36" s="22">
        <v>401</v>
      </c>
      <c r="W36" s="23">
        <v>401</v>
      </c>
      <c r="X36" s="22">
        <v>401</v>
      </c>
      <c r="Y36" s="23">
        <v>401</v>
      </c>
      <c r="Z36" s="51"/>
      <c r="AA36" s="22">
        <v>403</v>
      </c>
      <c r="AB36" s="23">
        <v>403</v>
      </c>
      <c r="AC36" s="22">
        <v>403</v>
      </c>
      <c r="AD36" s="23">
        <v>403</v>
      </c>
      <c r="AE36" s="46"/>
    </row>
    <row r="37" spans="1:31" ht="14.25" customHeight="1" thickBot="1" x14ac:dyDescent="0.2">
      <c r="A37" s="46"/>
      <c r="B37" s="24">
        <v>203</v>
      </c>
      <c r="C37" s="25">
        <v>203</v>
      </c>
      <c r="D37" s="24">
        <v>203</v>
      </c>
      <c r="E37" s="25">
        <v>203</v>
      </c>
      <c r="F37" s="56"/>
      <c r="G37" s="24">
        <v>204</v>
      </c>
      <c r="H37" s="25">
        <v>204</v>
      </c>
      <c r="I37" s="24">
        <v>204</v>
      </c>
      <c r="J37" s="25">
        <v>204</v>
      </c>
      <c r="K37" s="15"/>
      <c r="L37" s="24">
        <v>208</v>
      </c>
      <c r="M37" s="25">
        <v>208</v>
      </c>
      <c r="N37" s="24">
        <v>208</v>
      </c>
      <c r="O37" s="25">
        <v>208</v>
      </c>
      <c r="P37" s="51"/>
      <c r="Q37" s="24">
        <v>209</v>
      </c>
      <c r="R37" s="25">
        <v>209</v>
      </c>
      <c r="S37" s="24">
        <v>209</v>
      </c>
      <c r="T37" s="25">
        <v>209</v>
      </c>
      <c r="U37" s="15"/>
      <c r="V37" s="24">
        <v>401</v>
      </c>
      <c r="W37" s="25">
        <v>401</v>
      </c>
      <c r="X37" s="24">
        <v>401</v>
      </c>
      <c r="Y37" s="25">
        <v>401</v>
      </c>
      <c r="Z37" s="51"/>
      <c r="AA37" s="24">
        <v>403</v>
      </c>
      <c r="AB37" s="25">
        <v>403</v>
      </c>
      <c r="AC37" s="24">
        <v>403</v>
      </c>
      <c r="AD37" s="25">
        <v>403</v>
      </c>
      <c r="AE37" s="46"/>
    </row>
    <row r="38" spans="1:31" ht="14.25" customHeight="1" thickBot="1" x14ac:dyDescent="0.2">
      <c r="A38" s="46"/>
      <c r="B38" s="20"/>
      <c r="C38" s="20"/>
      <c r="D38" s="20"/>
      <c r="E38" s="20"/>
      <c r="F38" s="56"/>
      <c r="G38" s="20"/>
      <c r="H38" s="20"/>
      <c r="I38" s="20"/>
      <c r="J38" s="20"/>
      <c r="K38" s="15"/>
      <c r="L38" s="20"/>
      <c r="M38" s="20"/>
      <c r="N38" s="20"/>
      <c r="O38" s="20"/>
      <c r="P38" s="51"/>
      <c r="Q38" s="20"/>
      <c r="R38" s="20"/>
      <c r="S38" s="20"/>
      <c r="T38" s="20"/>
      <c r="U38" s="15"/>
      <c r="V38" s="20"/>
      <c r="W38" s="20"/>
      <c r="X38" s="20"/>
      <c r="Y38" s="20"/>
      <c r="Z38" s="51"/>
      <c r="AA38" s="20"/>
      <c r="AB38" s="20"/>
      <c r="AC38" s="20"/>
      <c r="AD38" s="20"/>
      <c r="AE38" s="46"/>
    </row>
    <row r="39" spans="1:31" ht="14.25" customHeight="1" x14ac:dyDescent="0.15">
      <c r="A39" s="46"/>
      <c r="B39" s="22">
        <v>203</v>
      </c>
      <c r="C39" s="23">
        <v>203</v>
      </c>
      <c r="D39" s="22">
        <v>203</v>
      </c>
      <c r="E39" s="23">
        <v>203</v>
      </c>
      <c r="F39" s="56"/>
      <c r="G39" s="22">
        <v>204</v>
      </c>
      <c r="H39" s="23">
        <v>204</v>
      </c>
      <c r="I39" s="22">
        <v>204</v>
      </c>
      <c r="J39" s="23">
        <v>204</v>
      </c>
      <c r="K39" s="15"/>
      <c r="L39" s="22">
        <v>208</v>
      </c>
      <c r="M39" s="23">
        <v>208</v>
      </c>
      <c r="N39" s="22">
        <v>208</v>
      </c>
      <c r="O39" s="23">
        <v>208</v>
      </c>
      <c r="P39" s="51"/>
      <c r="Q39" s="22">
        <v>209</v>
      </c>
      <c r="R39" s="23">
        <v>209</v>
      </c>
      <c r="S39" s="22">
        <v>209</v>
      </c>
      <c r="T39" s="23">
        <v>209</v>
      </c>
      <c r="U39" s="15"/>
      <c r="V39" s="22">
        <v>401</v>
      </c>
      <c r="W39" s="23">
        <v>401</v>
      </c>
      <c r="X39" s="22">
        <v>402</v>
      </c>
      <c r="Y39" s="23">
        <v>402</v>
      </c>
      <c r="Z39" s="51"/>
      <c r="AA39" s="22">
        <v>403</v>
      </c>
      <c r="AB39" s="23">
        <v>403</v>
      </c>
      <c r="AC39" s="22">
        <v>403</v>
      </c>
      <c r="AD39" s="23">
        <v>403</v>
      </c>
      <c r="AE39" s="46"/>
    </row>
    <row r="40" spans="1:31" ht="14.25" customHeight="1" thickBot="1" x14ac:dyDescent="0.2">
      <c r="A40" s="46"/>
      <c r="B40" s="24">
        <v>203</v>
      </c>
      <c r="C40" s="25">
        <v>203</v>
      </c>
      <c r="D40" s="24">
        <v>203</v>
      </c>
      <c r="E40" s="25">
        <v>203</v>
      </c>
      <c r="F40" s="56"/>
      <c r="G40" s="24">
        <v>204</v>
      </c>
      <c r="H40" s="25">
        <v>204</v>
      </c>
      <c r="I40" s="24">
        <v>204</v>
      </c>
      <c r="J40" s="25">
        <v>204</v>
      </c>
      <c r="K40" s="15"/>
      <c r="L40" s="24">
        <v>208</v>
      </c>
      <c r="M40" s="25">
        <v>208</v>
      </c>
      <c r="N40" s="24">
        <v>208</v>
      </c>
      <c r="O40" s="25">
        <v>208</v>
      </c>
      <c r="P40" s="51"/>
      <c r="Q40" s="24">
        <v>209</v>
      </c>
      <c r="R40" s="25">
        <v>209</v>
      </c>
      <c r="S40" s="24">
        <v>209</v>
      </c>
      <c r="T40" s="25">
        <v>209</v>
      </c>
      <c r="U40" s="15"/>
      <c r="V40" s="24">
        <v>401</v>
      </c>
      <c r="W40" s="25">
        <v>401</v>
      </c>
      <c r="X40" s="24">
        <v>402</v>
      </c>
      <c r="Y40" s="25">
        <v>402</v>
      </c>
      <c r="Z40" s="51"/>
      <c r="AA40" s="24">
        <v>403</v>
      </c>
      <c r="AB40" s="25">
        <v>403</v>
      </c>
      <c r="AC40" s="24">
        <v>403</v>
      </c>
      <c r="AD40" s="25">
        <v>403</v>
      </c>
      <c r="AE40" s="46"/>
    </row>
    <row r="41" spans="1:31" ht="14.25" customHeight="1" thickBot="1" x14ac:dyDescent="0.2">
      <c r="A41" s="46"/>
      <c r="B41" s="20"/>
      <c r="C41" s="20"/>
      <c r="D41" s="20"/>
      <c r="E41" s="20"/>
      <c r="F41" s="56"/>
      <c r="G41" s="20"/>
      <c r="H41" s="20"/>
      <c r="I41" s="20"/>
      <c r="J41" s="20"/>
      <c r="K41" s="15"/>
      <c r="L41" s="20"/>
      <c r="M41" s="20"/>
      <c r="N41" s="20"/>
      <c r="O41" s="20"/>
      <c r="P41" s="51"/>
      <c r="Q41" s="20"/>
      <c r="R41" s="20"/>
      <c r="S41" s="20"/>
      <c r="T41" s="20"/>
      <c r="U41" s="15"/>
      <c r="V41" s="20"/>
      <c r="W41" s="20"/>
      <c r="X41" s="20"/>
      <c r="Y41" s="20"/>
      <c r="Z41" s="51"/>
      <c r="AA41" s="20"/>
      <c r="AB41" s="20"/>
      <c r="AC41" s="20"/>
      <c r="AD41" s="20"/>
      <c r="AE41" s="46"/>
    </row>
    <row r="42" spans="1:31" ht="14.25" customHeight="1" x14ac:dyDescent="0.15">
      <c r="A42" s="46"/>
      <c r="B42" s="22">
        <v>203</v>
      </c>
      <c r="C42" s="23">
        <v>203</v>
      </c>
      <c r="D42" s="22">
        <v>203</v>
      </c>
      <c r="E42" s="23">
        <v>203</v>
      </c>
      <c r="F42" s="56"/>
      <c r="G42" s="22">
        <v>204</v>
      </c>
      <c r="H42" s="23">
        <v>204</v>
      </c>
      <c r="I42" s="22">
        <v>204</v>
      </c>
      <c r="J42" s="23">
        <v>204</v>
      </c>
      <c r="K42" s="5" t="s">
        <v>10</v>
      </c>
      <c r="L42" s="22">
        <v>208</v>
      </c>
      <c r="M42" s="23">
        <v>208</v>
      </c>
      <c r="N42" s="22">
        <v>208</v>
      </c>
      <c r="O42" s="23">
        <v>208</v>
      </c>
      <c r="P42" s="51"/>
      <c r="Q42" s="22">
        <v>209</v>
      </c>
      <c r="R42" s="23">
        <v>209</v>
      </c>
      <c r="S42" s="22">
        <v>209</v>
      </c>
      <c r="T42" s="23">
        <v>209</v>
      </c>
      <c r="U42" s="5" t="s">
        <v>10</v>
      </c>
      <c r="V42" s="22">
        <v>402</v>
      </c>
      <c r="W42" s="23">
        <v>402</v>
      </c>
      <c r="X42" s="22">
        <v>402</v>
      </c>
      <c r="Y42" s="23">
        <v>402</v>
      </c>
      <c r="Z42" s="51"/>
      <c r="AA42" s="22">
        <v>402</v>
      </c>
      <c r="AB42" s="23">
        <v>402</v>
      </c>
      <c r="AC42" s="22">
        <v>402</v>
      </c>
      <c r="AD42" s="23">
        <v>402</v>
      </c>
      <c r="AE42" s="46"/>
    </row>
    <row r="43" spans="1:31" ht="14.25" customHeight="1" thickBot="1" x14ac:dyDescent="0.2">
      <c r="A43" s="46"/>
      <c r="B43" s="24">
        <v>203</v>
      </c>
      <c r="C43" s="25">
        <v>203</v>
      </c>
      <c r="D43" s="24">
        <v>203</v>
      </c>
      <c r="E43" s="25">
        <v>203</v>
      </c>
      <c r="F43" s="56"/>
      <c r="G43" s="24">
        <v>204</v>
      </c>
      <c r="H43" s="25">
        <v>204</v>
      </c>
      <c r="I43" s="24">
        <v>204</v>
      </c>
      <c r="J43" s="25">
        <v>204</v>
      </c>
      <c r="K43" s="5" t="s">
        <v>9</v>
      </c>
      <c r="L43" s="24">
        <v>208</v>
      </c>
      <c r="M43" s="25">
        <v>208</v>
      </c>
      <c r="N43" s="24">
        <v>208</v>
      </c>
      <c r="O43" s="25">
        <v>208</v>
      </c>
      <c r="P43" s="51"/>
      <c r="Q43" s="24">
        <v>209</v>
      </c>
      <c r="R43" s="25">
        <v>209</v>
      </c>
      <c r="S43" s="24">
        <v>209</v>
      </c>
      <c r="T43" s="25">
        <v>209</v>
      </c>
      <c r="U43" s="5" t="s">
        <v>9</v>
      </c>
      <c r="V43" s="24">
        <v>402</v>
      </c>
      <c r="W43" s="25">
        <v>402</v>
      </c>
      <c r="X43" s="24">
        <v>402</v>
      </c>
      <c r="Y43" s="25">
        <v>402</v>
      </c>
      <c r="Z43" s="51"/>
      <c r="AA43" s="24">
        <v>402</v>
      </c>
      <c r="AB43" s="25">
        <v>402</v>
      </c>
      <c r="AC43" s="24">
        <v>402</v>
      </c>
      <c r="AD43" s="25">
        <v>402</v>
      </c>
      <c r="AE43" s="46"/>
    </row>
    <row r="44" spans="1:31" ht="14.25" customHeight="1" thickBot="1" x14ac:dyDescent="0.2">
      <c r="A44" s="46"/>
      <c r="B44" s="20"/>
      <c r="C44" s="20"/>
      <c r="D44" s="20"/>
      <c r="E44" s="20"/>
      <c r="F44" s="56"/>
      <c r="G44" s="20"/>
      <c r="H44" s="20"/>
      <c r="I44" s="20"/>
      <c r="J44" s="20"/>
      <c r="K44" s="15"/>
      <c r="L44" s="20"/>
      <c r="M44" s="20"/>
      <c r="N44" s="20"/>
      <c r="O44" s="20"/>
      <c r="P44" s="51"/>
      <c r="Q44" s="20"/>
      <c r="R44" s="20"/>
      <c r="S44" s="20"/>
      <c r="T44" s="20"/>
      <c r="U44" s="15"/>
      <c r="V44" s="20"/>
      <c r="W44" s="20"/>
      <c r="X44" s="20"/>
      <c r="Y44" s="20"/>
      <c r="Z44" s="51"/>
      <c r="AA44" s="20"/>
      <c r="AB44" s="20"/>
      <c r="AC44" s="20"/>
      <c r="AD44" s="20"/>
      <c r="AE44" s="46"/>
    </row>
    <row r="45" spans="1:31" ht="14.25" customHeight="1" x14ac:dyDescent="0.15">
      <c r="A45" s="46"/>
      <c r="B45" s="22">
        <v>203</v>
      </c>
      <c r="C45" s="23">
        <v>203</v>
      </c>
      <c r="D45" s="22">
        <v>203</v>
      </c>
      <c r="E45" s="23">
        <v>203</v>
      </c>
      <c r="F45" s="56"/>
      <c r="G45" s="22">
        <v>204</v>
      </c>
      <c r="H45" s="23">
        <v>204</v>
      </c>
      <c r="I45" s="22">
        <v>204</v>
      </c>
      <c r="J45" s="23">
        <v>204</v>
      </c>
      <c r="K45" s="15"/>
      <c r="L45" s="22">
        <v>209</v>
      </c>
      <c r="M45" s="23">
        <v>209</v>
      </c>
      <c r="N45" s="22">
        <v>209</v>
      </c>
      <c r="O45" s="23">
        <v>209</v>
      </c>
      <c r="P45" s="51"/>
      <c r="Q45" s="22">
        <v>209</v>
      </c>
      <c r="R45" s="23">
        <v>209</v>
      </c>
      <c r="S45" s="22">
        <v>209</v>
      </c>
      <c r="T45" s="23">
        <v>209</v>
      </c>
      <c r="U45" s="15"/>
      <c r="V45" s="22">
        <v>402</v>
      </c>
      <c r="W45" s="23">
        <v>402</v>
      </c>
      <c r="X45" s="22">
        <v>402</v>
      </c>
      <c r="Y45" s="23">
        <v>402</v>
      </c>
      <c r="Z45" s="51"/>
      <c r="AA45" s="22">
        <v>402</v>
      </c>
      <c r="AB45" s="23">
        <v>402</v>
      </c>
      <c r="AC45" s="22">
        <v>402</v>
      </c>
      <c r="AD45" s="23">
        <v>402</v>
      </c>
      <c r="AE45" s="46"/>
    </row>
    <row r="46" spans="1:31" ht="14.25" customHeight="1" thickBot="1" x14ac:dyDescent="0.2">
      <c r="A46" s="46"/>
      <c r="B46" s="24">
        <v>203</v>
      </c>
      <c r="C46" s="25">
        <v>203</v>
      </c>
      <c r="D46" s="24">
        <v>203</v>
      </c>
      <c r="E46" s="25">
        <v>203</v>
      </c>
      <c r="F46" s="56"/>
      <c r="G46" s="24">
        <v>204</v>
      </c>
      <c r="H46" s="25">
        <v>204</v>
      </c>
      <c r="I46" s="24">
        <v>204</v>
      </c>
      <c r="J46" s="25">
        <v>204</v>
      </c>
      <c r="K46" s="15"/>
      <c r="L46" s="24">
        <v>209</v>
      </c>
      <c r="M46" s="25">
        <v>209</v>
      </c>
      <c r="N46" s="24">
        <v>209</v>
      </c>
      <c r="O46" s="25">
        <v>209</v>
      </c>
      <c r="P46" s="51"/>
      <c r="Q46" s="24">
        <v>209</v>
      </c>
      <c r="R46" s="25">
        <v>209</v>
      </c>
      <c r="S46" s="24">
        <v>209</v>
      </c>
      <c r="T46" s="25">
        <v>209</v>
      </c>
      <c r="U46" s="15"/>
      <c r="V46" s="24">
        <v>402</v>
      </c>
      <c r="W46" s="25">
        <v>402</v>
      </c>
      <c r="X46" s="24">
        <v>402</v>
      </c>
      <c r="Y46" s="25">
        <v>402</v>
      </c>
      <c r="Z46" s="51"/>
      <c r="AA46" s="24">
        <v>402</v>
      </c>
      <c r="AB46" s="25">
        <v>402</v>
      </c>
      <c r="AC46" s="24">
        <v>402</v>
      </c>
      <c r="AD46" s="25">
        <v>402</v>
      </c>
      <c r="AE46" s="46"/>
    </row>
    <row r="47" spans="1:31" ht="14.25" customHeight="1" thickBot="1" x14ac:dyDescent="0.2">
      <c r="A47" s="46"/>
      <c r="B47" s="20"/>
      <c r="C47" s="20"/>
      <c r="D47" s="20"/>
      <c r="E47" s="20"/>
      <c r="F47" s="56"/>
      <c r="P47" s="51"/>
      <c r="Z47" s="51"/>
      <c r="AA47" s="20"/>
      <c r="AB47" s="20"/>
      <c r="AC47" s="20"/>
      <c r="AD47" s="20"/>
      <c r="AE47" s="46"/>
    </row>
    <row r="48" spans="1:31" ht="14.25" customHeight="1" x14ac:dyDescent="0.15">
      <c r="A48" s="46"/>
      <c r="B48" s="22">
        <v>203</v>
      </c>
      <c r="C48" s="23">
        <v>203</v>
      </c>
      <c r="D48" s="22">
        <v>203</v>
      </c>
      <c r="E48" s="23">
        <v>203</v>
      </c>
      <c r="F48" s="56"/>
      <c r="J48" s="15"/>
      <c r="K48" s="15"/>
      <c r="L48" s="15"/>
      <c r="M48" s="15"/>
      <c r="N48" s="15"/>
      <c r="O48" s="15"/>
      <c r="P48" s="51"/>
      <c r="Q48" s="15"/>
      <c r="R48" s="15"/>
      <c r="S48" s="15"/>
      <c r="T48" s="15"/>
      <c r="U48" s="15"/>
      <c r="V48" s="15"/>
      <c r="W48" s="15"/>
      <c r="X48" s="15"/>
      <c r="Y48" s="15"/>
      <c r="Z48" s="51"/>
      <c r="AA48" s="22">
        <v>402</v>
      </c>
      <c r="AB48" s="23">
        <v>402</v>
      </c>
      <c r="AC48" s="22">
        <v>402</v>
      </c>
      <c r="AD48" s="23">
        <v>402</v>
      </c>
      <c r="AE48" s="46"/>
    </row>
    <row r="49" spans="1:31" ht="14.25" customHeight="1" thickBot="1" x14ac:dyDescent="0.2">
      <c r="A49" s="46"/>
      <c r="B49" s="24">
        <v>203</v>
      </c>
      <c r="C49" s="25">
        <v>203</v>
      </c>
      <c r="D49" s="24">
        <v>203</v>
      </c>
      <c r="E49" s="25">
        <v>203</v>
      </c>
      <c r="F49" s="56"/>
      <c r="J49" s="15"/>
      <c r="K49" s="15"/>
      <c r="L49" s="15"/>
      <c r="M49" s="15"/>
      <c r="N49" s="15"/>
      <c r="O49" s="15"/>
      <c r="P49" s="51"/>
      <c r="Q49" s="15"/>
      <c r="R49" s="15"/>
      <c r="S49" s="15"/>
      <c r="T49" s="15"/>
      <c r="U49" s="15"/>
      <c r="V49" s="15"/>
      <c r="W49" s="15"/>
      <c r="X49" s="15"/>
      <c r="Y49" s="15"/>
      <c r="Z49" s="51"/>
      <c r="AA49" s="24">
        <v>402</v>
      </c>
      <c r="AB49" s="25">
        <v>402</v>
      </c>
      <c r="AC49" s="24">
        <v>402</v>
      </c>
      <c r="AD49" s="25">
        <v>402</v>
      </c>
      <c r="AE49" s="46"/>
    </row>
    <row r="50" spans="1:31" ht="14.25" thickBot="1" x14ac:dyDescent="0.2">
      <c r="F50" s="30"/>
    </row>
    <row r="51" spans="1:31" ht="14.25" customHeight="1" x14ac:dyDescent="0.15">
      <c r="B51" s="22">
        <v>203</v>
      </c>
      <c r="C51" s="23">
        <v>203</v>
      </c>
      <c r="D51" s="22">
        <v>204</v>
      </c>
      <c r="E51" s="23">
        <v>204</v>
      </c>
      <c r="F51" s="30"/>
    </row>
    <row r="52" spans="1:31" ht="14.25" customHeight="1" thickBot="1" x14ac:dyDescent="0.2">
      <c r="B52" s="24">
        <v>203</v>
      </c>
      <c r="C52" s="25">
        <v>203</v>
      </c>
      <c r="D52" s="24">
        <v>204</v>
      </c>
      <c r="E52" s="25">
        <v>204</v>
      </c>
      <c r="F52" s="30"/>
    </row>
    <row r="53" spans="1:31" ht="13.5" customHeight="1" x14ac:dyDescent="0.15"/>
    <row r="54" spans="1:31" ht="14.25" customHeight="1" x14ac:dyDescent="0.15"/>
    <row r="55" spans="1:31" ht="14.25" customHeight="1" x14ac:dyDescent="0.15"/>
  </sheetData>
  <mergeCells count="16">
    <mergeCell ref="B1:AB1"/>
    <mergeCell ref="G2:K2"/>
    <mergeCell ref="L2:O2"/>
    <mergeCell ref="Q2:T2"/>
    <mergeCell ref="AF2:AI2"/>
    <mergeCell ref="A2:A49"/>
    <mergeCell ref="AE2:AE49"/>
    <mergeCell ref="G21:H22"/>
    <mergeCell ref="F2:F49"/>
    <mergeCell ref="P2:P49"/>
    <mergeCell ref="Z2:Z49"/>
    <mergeCell ref="N21:O22"/>
    <mergeCell ref="X18:Y19"/>
    <mergeCell ref="B2:E2"/>
    <mergeCell ref="V2:Y2"/>
    <mergeCell ref="AA2:AD2"/>
  </mergeCells>
  <phoneticPr fontId="8" type="noConversion"/>
  <conditionalFormatting sqref="AL13">
    <cfRule type="cellIs" dxfId="39" priority="17" operator="equal">
      <formula>201</formula>
    </cfRule>
  </conditionalFormatting>
  <conditionalFormatting sqref="A1:AD52">
    <cfRule type="cellIs" dxfId="38" priority="15" operator="equal">
      <formula>202</formula>
    </cfRule>
    <cfRule type="cellIs" dxfId="37" priority="16" operator="equal">
      <formula>201</formula>
    </cfRule>
  </conditionalFormatting>
  <conditionalFormatting sqref="A1:AD53">
    <cfRule type="cellIs" dxfId="36" priority="1" operator="equal">
      <formula>404</formula>
    </cfRule>
    <cfRule type="cellIs" dxfId="35" priority="2" operator="equal">
      <formula>403</formula>
    </cfRule>
    <cfRule type="cellIs" dxfId="34" priority="3" operator="equal">
      <formula>402</formula>
    </cfRule>
    <cfRule type="cellIs" dxfId="33" priority="4" operator="equal">
      <formula>401</formula>
    </cfRule>
    <cfRule type="cellIs" dxfId="32" priority="5" operator="equal">
      <formula>212</formula>
    </cfRule>
    <cfRule type="cellIs" dxfId="31" priority="6" operator="equal">
      <formula>210</formula>
    </cfRule>
    <cfRule type="cellIs" dxfId="30" priority="7" operator="equal">
      <formula>211</formula>
    </cfRule>
    <cfRule type="cellIs" dxfId="29" priority="8" operator="equal">
      <formula>209</formula>
    </cfRule>
    <cfRule type="cellIs" dxfId="28" priority="9" operator="equal">
      <formula>208</formula>
    </cfRule>
    <cfRule type="cellIs" dxfId="27" priority="10" operator="equal">
      <formula>207</formula>
    </cfRule>
    <cfRule type="cellIs" dxfId="26" priority="11" operator="equal">
      <formula>206</formula>
    </cfRule>
    <cfRule type="cellIs" dxfId="25" priority="12" operator="equal">
      <formula>205</formula>
    </cfRule>
    <cfRule type="cellIs" dxfId="24" priority="13" operator="equal">
      <formula>204</formula>
    </cfRule>
    <cfRule type="cellIs" dxfId="23" priority="14" operator="equal">
      <formula>203</formula>
    </cfRule>
  </conditionalFormatting>
  <pageMargins left="0.11811023622047245" right="0.11811023622047245" top="0.15748031496062992" bottom="0.15748031496062992" header="0.11811023622047245" footer="0.11811023622047245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0"/>
  <sheetViews>
    <sheetView zoomScale="68" zoomScaleNormal="68" workbookViewId="0">
      <selection activeCell="AJ30" sqref="AJ30"/>
    </sheetView>
  </sheetViews>
  <sheetFormatPr defaultColWidth="9" defaultRowHeight="13.5" x14ac:dyDescent="0.15"/>
  <cols>
    <col min="1" max="1" width="6.5" bestFit="1" customWidth="1"/>
    <col min="2" max="7" width="4.75" style="1" customWidth="1"/>
    <col min="8" max="8" width="6.25" style="1" customWidth="1"/>
    <col min="9" max="14" width="4.75" style="1" customWidth="1"/>
    <col min="15" max="15" width="6.25" style="1" customWidth="1"/>
    <col min="16" max="16" width="4" style="1" bestFit="1" customWidth="1"/>
    <col min="17" max="22" width="4.75" style="1" customWidth="1"/>
    <col min="23" max="23" width="6.25" style="1" customWidth="1"/>
    <col min="24" max="27" width="4.75" style="1" customWidth="1"/>
    <col min="28" max="28" width="6.75" bestFit="1" customWidth="1"/>
    <col min="29" max="29" width="4.75" customWidth="1"/>
    <col min="30" max="30" width="7.25" customWidth="1"/>
    <col min="31" max="31" width="7.625" bestFit="1" customWidth="1"/>
    <col min="32" max="32" width="5.875" bestFit="1" customWidth="1"/>
    <col min="33" max="33" width="7.625" bestFit="1" customWidth="1"/>
    <col min="34" max="34" width="5.875" bestFit="1" customWidth="1"/>
    <col min="35" max="35" width="7.625" customWidth="1"/>
    <col min="36" max="36" width="3.875" customWidth="1"/>
    <col min="37" max="37" width="4.75" customWidth="1"/>
    <col min="38" max="38" width="3" customWidth="1"/>
    <col min="39" max="254" width="10" customWidth="1"/>
  </cols>
  <sheetData>
    <row r="1" spans="1:37" ht="33.75" x14ac:dyDescent="0.15">
      <c r="B1" s="62" t="s">
        <v>15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37" ht="14.25" customHeight="1" thickBot="1" x14ac:dyDescent="0.2">
      <c r="A2" s="45" t="s">
        <v>19</v>
      </c>
      <c r="B2" s="59" t="s">
        <v>0</v>
      </c>
      <c r="C2" s="59"/>
      <c r="D2" s="59"/>
      <c r="E2" s="59"/>
      <c r="F2" s="59"/>
      <c r="G2" s="59"/>
      <c r="H2" s="51" t="s">
        <v>16</v>
      </c>
      <c r="I2" s="59" t="s">
        <v>12</v>
      </c>
      <c r="J2" s="59"/>
      <c r="K2" s="59"/>
      <c r="L2" s="59"/>
      <c r="M2" s="59"/>
      <c r="N2" s="59"/>
      <c r="O2" s="51" t="s">
        <v>17</v>
      </c>
      <c r="P2" s="3"/>
      <c r="Q2" s="60" t="s">
        <v>13</v>
      </c>
      <c r="R2" s="60"/>
      <c r="S2" s="60"/>
      <c r="T2" s="60"/>
      <c r="U2" s="60"/>
      <c r="V2" s="60"/>
      <c r="W2" s="51" t="s">
        <v>16</v>
      </c>
      <c r="X2" s="59" t="s">
        <v>14</v>
      </c>
      <c r="Y2" s="59"/>
      <c r="Z2" s="59"/>
      <c r="AA2" s="59"/>
      <c r="AB2" s="45" t="s">
        <v>67</v>
      </c>
      <c r="AD2" s="16" t="s">
        <v>65</v>
      </c>
      <c r="AE2" s="16" t="s">
        <v>66</v>
      </c>
      <c r="AF2" s="16" t="s">
        <v>65</v>
      </c>
      <c r="AG2" s="16" t="s">
        <v>66</v>
      </c>
      <c r="AH2" s="16" t="s">
        <v>65</v>
      </c>
      <c r="AI2" s="16" t="s">
        <v>66</v>
      </c>
      <c r="AJ2" s="1"/>
      <c r="AK2" s="1"/>
    </row>
    <row r="3" spans="1:37" ht="13.5" customHeight="1" x14ac:dyDescent="0.15">
      <c r="A3" s="46"/>
      <c r="B3" s="22">
        <v>301</v>
      </c>
      <c r="C3" s="23">
        <v>301</v>
      </c>
      <c r="D3" s="22">
        <v>301</v>
      </c>
      <c r="E3" s="23">
        <v>301</v>
      </c>
      <c r="F3" s="22">
        <v>301</v>
      </c>
      <c r="G3" s="23">
        <v>301</v>
      </c>
      <c r="H3" s="51"/>
      <c r="I3" s="22">
        <v>307</v>
      </c>
      <c r="J3" s="23">
        <v>307</v>
      </c>
      <c r="K3" s="22">
        <v>307</v>
      </c>
      <c r="L3" s="23">
        <v>307</v>
      </c>
      <c r="M3" s="22">
        <v>308</v>
      </c>
      <c r="N3" s="23">
        <v>308</v>
      </c>
      <c r="O3" s="51"/>
      <c r="Q3" s="22">
        <v>308</v>
      </c>
      <c r="R3" s="23">
        <v>308</v>
      </c>
      <c r="S3" s="22">
        <v>308</v>
      </c>
      <c r="T3" s="23">
        <v>308</v>
      </c>
      <c r="U3" s="22">
        <v>308</v>
      </c>
      <c r="V3" s="23">
        <v>308</v>
      </c>
      <c r="W3" s="51"/>
      <c r="X3" s="22"/>
      <c r="Y3" s="23"/>
      <c r="Z3" s="22"/>
      <c r="AA3" s="23"/>
      <c r="AB3" s="46"/>
      <c r="AD3" s="17">
        <v>301</v>
      </c>
      <c r="AE3" s="17">
        <f>COUNTIF($B$3:$AA$44,"=301")</f>
        <v>44</v>
      </c>
      <c r="AF3" s="17">
        <v>306</v>
      </c>
      <c r="AG3" s="17">
        <f>COUNTIF($B$3:$AA$44,"=306")</f>
        <v>44</v>
      </c>
      <c r="AH3" s="17">
        <v>112</v>
      </c>
      <c r="AI3" s="17">
        <f>COUNTIF($B$3:$AA$44,"=112")</f>
        <v>44</v>
      </c>
      <c r="AJ3" s="1"/>
      <c r="AK3" s="1"/>
    </row>
    <row r="4" spans="1:37" ht="14.25" customHeight="1" thickBot="1" x14ac:dyDescent="0.2">
      <c r="A4" s="46"/>
      <c r="B4" s="24">
        <v>301</v>
      </c>
      <c r="C4" s="25">
        <v>301</v>
      </c>
      <c r="D4" s="24">
        <v>301</v>
      </c>
      <c r="E4" s="25">
        <v>301</v>
      </c>
      <c r="F4" s="24">
        <v>301</v>
      </c>
      <c r="G4" s="25">
        <v>301</v>
      </c>
      <c r="H4" s="51"/>
      <c r="I4" s="24">
        <v>307</v>
      </c>
      <c r="J4" s="25">
        <v>307</v>
      </c>
      <c r="K4" s="24">
        <v>307</v>
      </c>
      <c r="L4" s="25">
        <v>307</v>
      </c>
      <c r="M4" s="24">
        <v>308</v>
      </c>
      <c r="N4" s="25">
        <v>308</v>
      </c>
      <c r="O4" s="51"/>
      <c r="Q4" s="24">
        <v>308</v>
      </c>
      <c r="R4" s="25">
        <v>308</v>
      </c>
      <c r="S4" s="24">
        <v>308</v>
      </c>
      <c r="T4" s="25">
        <v>308</v>
      </c>
      <c r="U4" s="24">
        <v>308</v>
      </c>
      <c r="V4" s="25">
        <v>308</v>
      </c>
      <c r="W4" s="51"/>
      <c r="X4" s="24">
        <v>112</v>
      </c>
      <c r="Y4" s="25">
        <v>112</v>
      </c>
      <c r="Z4" s="24">
        <v>112</v>
      </c>
      <c r="AA4" s="25">
        <v>112</v>
      </c>
      <c r="AB4" s="46"/>
      <c r="AD4" s="17">
        <v>302</v>
      </c>
      <c r="AE4" s="17">
        <f>COUNTIF($B$3:$AA$44,"=302")</f>
        <v>44</v>
      </c>
      <c r="AF4" s="17">
        <v>307</v>
      </c>
      <c r="AG4" s="17">
        <f>COUNTIF($B$3:$AA$44,"=307")</f>
        <v>44</v>
      </c>
      <c r="AH4" s="17"/>
      <c r="AI4" s="17"/>
    </row>
    <row r="5" spans="1:37" ht="14.25" customHeight="1" thickBot="1" x14ac:dyDescent="0.2">
      <c r="A5" s="46"/>
      <c r="B5" s="20"/>
      <c r="C5" s="20"/>
      <c r="D5" s="20"/>
      <c r="E5" s="20"/>
      <c r="F5" s="20"/>
      <c r="G5" s="20"/>
      <c r="H5" s="51"/>
      <c r="I5" s="20"/>
      <c r="J5" s="20"/>
      <c r="K5" s="20"/>
      <c r="L5" s="20"/>
      <c r="M5" s="20"/>
      <c r="N5" s="20"/>
      <c r="O5" s="51"/>
      <c r="Q5" s="20"/>
      <c r="R5" s="20"/>
      <c r="S5" s="20"/>
      <c r="T5" s="20"/>
      <c r="U5" s="20"/>
      <c r="V5" s="20"/>
      <c r="W5" s="51"/>
      <c r="X5" s="20"/>
      <c r="Y5" s="20"/>
      <c r="Z5" s="20"/>
      <c r="AA5" s="20"/>
      <c r="AB5" s="46"/>
      <c r="AD5" s="17">
        <v>303</v>
      </c>
      <c r="AE5" s="17">
        <f>COUNTIF($B$3:$AA$44,"=303")</f>
        <v>44</v>
      </c>
      <c r="AF5" s="17">
        <v>308</v>
      </c>
      <c r="AG5" s="17">
        <f>COUNTIF($B$3:$AA$44,"=308")</f>
        <v>44</v>
      </c>
      <c r="AH5" s="17"/>
      <c r="AI5" s="17"/>
    </row>
    <row r="6" spans="1:37" ht="13.5" customHeight="1" x14ac:dyDescent="0.15">
      <c r="A6" s="46"/>
      <c r="B6" s="22">
        <v>301</v>
      </c>
      <c r="C6" s="23">
        <v>301</v>
      </c>
      <c r="D6" s="22">
        <v>301</v>
      </c>
      <c r="E6" s="23">
        <v>301</v>
      </c>
      <c r="F6" s="22">
        <v>301</v>
      </c>
      <c r="G6" s="23">
        <v>301</v>
      </c>
      <c r="H6" s="51"/>
      <c r="I6" s="22">
        <v>307</v>
      </c>
      <c r="J6" s="23">
        <v>307</v>
      </c>
      <c r="K6" s="22">
        <v>307</v>
      </c>
      <c r="L6" s="23">
        <v>307</v>
      </c>
      <c r="M6" s="22">
        <v>307</v>
      </c>
      <c r="N6" s="23">
        <v>307</v>
      </c>
      <c r="O6" s="51"/>
      <c r="P6" s="5" t="s">
        <v>10</v>
      </c>
      <c r="Q6" s="26"/>
      <c r="R6" s="26"/>
      <c r="S6" s="22">
        <v>308</v>
      </c>
      <c r="T6" s="23">
        <v>308</v>
      </c>
      <c r="U6" s="22">
        <v>308</v>
      </c>
      <c r="V6" s="23">
        <v>308</v>
      </c>
      <c r="W6" s="51"/>
      <c r="X6" s="22">
        <v>112</v>
      </c>
      <c r="Y6" s="23">
        <v>112</v>
      </c>
      <c r="Z6" s="22">
        <v>112</v>
      </c>
      <c r="AA6" s="23">
        <v>112</v>
      </c>
      <c r="AB6" s="46"/>
      <c r="AC6" s="1"/>
      <c r="AD6" s="17">
        <v>304</v>
      </c>
      <c r="AE6" s="17">
        <f>COUNTIF($B$3:$AA$44,"=304")</f>
        <v>44</v>
      </c>
      <c r="AF6" s="17">
        <v>309</v>
      </c>
      <c r="AG6" s="17">
        <f>COUNTIF($B$3:$AA$44,"=309")</f>
        <v>44</v>
      </c>
      <c r="AH6" s="17"/>
      <c r="AI6" s="17"/>
    </row>
    <row r="7" spans="1:37" ht="14.25" customHeight="1" thickBot="1" x14ac:dyDescent="0.2">
      <c r="A7" s="46"/>
      <c r="B7" s="24">
        <v>301</v>
      </c>
      <c r="C7" s="25">
        <v>301</v>
      </c>
      <c r="D7" s="24">
        <v>301</v>
      </c>
      <c r="E7" s="25">
        <v>301</v>
      </c>
      <c r="F7" s="24">
        <v>301</v>
      </c>
      <c r="G7" s="25">
        <v>301</v>
      </c>
      <c r="H7" s="51"/>
      <c r="I7" s="24">
        <v>307</v>
      </c>
      <c r="J7" s="25">
        <v>307</v>
      </c>
      <c r="K7" s="24">
        <v>307</v>
      </c>
      <c r="L7" s="25">
        <v>307</v>
      </c>
      <c r="M7" s="24">
        <v>307</v>
      </c>
      <c r="N7" s="25">
        <v>307</v>
      </c>
      <c r="O7" s="51"/>
      <c r="P7" s="5" t="s">
        <v>9</v>
      </c>
      <c r="Q7" s="26"/>
      <c r="R7" s="26"/>
      <c r="S7" s="24">
        <v>308</v>
      </c>
      <c r="T7" s="25">
        <v>308</v>
      </c>
      <c r="U7" s="24">
        <v>308</v>
      </c>
      <c r="V7" s="25">
        <v>308</v>
      </c>
      <c r="W7" s="51"/>
      <c r="X7" s="24">
        <v>112</v>
      </c>
      <c r="Y7" s="25">
        <v>112</v>
      </c>
      <c r="Z7" s="24">
        <v>112</v>
      </c>
      <c r="AA7" s="25">
        <v>112</v>
      </c>
      <c r="AB7" s="46"/>
      <c r="AC7" s="1"/>
      <c r="AD7" s="17">
        <v>305</v>
      </c>
      <c r="AE7" s="17">
        <f>COUNTIF($B$3:$AA$44,"=305")</f>
        <v>44</v>
      </c>
      <c r="AF7" s="17">
        <v>310</v>
      </c>
      <c r="AG7" s="17">
        <f>COUNTIF($B$3:$AA$44,"=310")</f>
        <v>44</v>
      </c>
      <c r="AH7" s="17"/>
      <c r="AI7" s="17"/>
    </row>
    <row r="8" spans="1:37" ht="14.25" customHeight="1" thickBot="1" x14ac:dyDescent="0.2">
      <c r="A8" s="46"/>
      <c r="B8" s="20"/>
      <c r="C8" s="20"/>
      <c r="D8" s="20"/>
      <c r="E8" s="20"/>
      <c r="F8" s="20"/>
      <c r="G8" s="20"/>
      <c r="H8" s="51"/>
      <c r="I8" s="20"/>
      <c r="J8" s="20"/>
      <c r="K8" s="20"/>
      <c r="L8" s="20"/>
      <c r="M8" s="20"/>
      <c r="N8" s="20"/>
      <c r="O8" s="51"/>
      <c r="Q8" s="20"/>
      <c r="R8" s="20"/>
      <c r="S8" s="20"/>
      <c r="T8" s="20"/>
      <c r="U8" s="20"/>
      <c r="V8" s="20"/>
      <c r="W8" s="51"/>
      <c r="X8" s="20"/>
      <c r="Y8" s="20"/>
      <c r="Z8" s="20"/>
      <c r="AA8" s="20"/>
      <c r="AB8" s="46"/>
    </row>
    <row r="9" spans="1:37" ht="13.5" customHeight="1" x14ac:dyDescent="0.15">
      <c r="A9" s="46"/>
      <c r="B9" s="22">
        <v>301</v>
      </c>
      <c r="C9" s="23">
        <v>301</v>
      </c>
      <c r="D9" s="22">
        <v>301</v>
      </c>
      <c r="E9" s="23">
        <v>301</v>
      </c>
      <c r="F9" s="22">
        <v>301</v>
      </c>
      <c r="G9" s="23">
        <v>301</v>
      </c>
      <c r="H9" s="51"/>
      <c r="I9" s="22">
        <v>307</v>
      </c>
      <c r="J9" s="23">
        <v>307</v>
      </c>
      <c r="K9" s="22">
        <v>307</v>
      </c>
      <c r="L9" s="23">
        <v>307</v>
      </c>
      <c r="M9" s="22">
        <v>307</v>
      </c>
      <c r="N9" s="23">
        <v>307</v>
      </c>
      <c r="O9" s="51"/>
      <c r="Q9" s="22">
        <v>308</v>
      </c>
      <c r="R9" s="23">
        <v>308</v>
      </c>
      <c r="S9" s="22">
        <v>308</v>
      </c>
      <c r="T9" s="23">
        <v>308</v>
      </c>
      <c r="U9" s="22">
        <v>308</v>
      </c>
      <c r="V9" s="23">
        <v>308</v>
      </c>
      <c r="W9" s="51"/>
      <c r="X9" s="22">
        <v>112</v>
      </c>
      <c r="Y9" s="23">
        <v>112</v>
      </c>
      <c r="Z9" s="22">
        <v>112</v>
      </c>
      <c r="AA9" s="23">
        <v>112</v>
      </c>
      <c r="AB9" s="46"/>
      <c r="AD9" s="40" t="s">
        <v>44</v>
      </c>
      <c r="AE9" s="40">
        <f>SUM(AE10:AE13)</f>
        <v>500</v>
      </c>
    </row>
    <row r="10" spans="1:37" ht="14.25" customHeight="1" thickBot="1" x14ac:dyDescent="0.2">
      <c r="A10" s="46"/>
      <c r="B10" s="24">
        <v>301</v>
      </c>
      <c r="C10" s="25">
        <v>301</v>
      </c>
      <c r="D10" s="24">
        <v>301</v>
      </c>
      <c r="E10" s="25">
        <v>301</v>
      </c>
      <c r="F10" s="24">
        <v>301</v>
      </c>
      <c r="G10" s="25">
        <v>301</v>
      </c>
      <c r="H10" s="51"/>
      <c r="I10" s="24">
        <v>307</v>
      </c>
      <c r="J10" s="25">
        <v>307</v>
      </c>
      <c r="K10" s="24">
        <v>307</v>
      </c>
      <c r="L10" s="25">
        <v>307</v>
      </c>
      <c r="M10" s="24">
        <v>307</v>
      </c>
      <c r="N10" s="25">
        <v>307</v>
      </c>
      <c r="O10" s="51"/>
      <c r="Q10" s="24">
        <v>308</v>
      </c>
      <c r="R10" s="25">
        <v>308</v>
      </c>
      <c r="S10" s="24">
        <v>308</v>
      </c>
      <c r="T10" s="25">
        <v>308</v>
      </c>
      <c r="U10" s="24">
        <v>308</v>
      </c>
      <c r="V10" s="25">
        <v>308</v>
      </c>
      <c r="W10" s="51"/>
      <c r="X10" s="24">
        <v>112</v>
      </c>
      <c r="Y10" s="25">
        <v>112</v>
      </c>
      <c r="Z10" s="24">
        <v>112</v>
      </c>
      <c r="AA10" s="25">
        <v>112</v>
      </c>
      <c r="AB10" s="46"/>
      <c r="AD10" s="40" t="s">
        <v>34</v>
      </c>
      <c r="AE10" s="40">
        <v>168</v>
      </c>
    </row>
    <row r="11" spans="1:37" ht="14.25" customHeight="1" thickBot="1" x14ac:dyDescent="0.2">
      <c r="A11" s="46"/>
      <c r="B11" s="20"/>
      <c r="C11" s="20"/>
      <c r="D11" s="20"/>
      <c r="E11" s="20"/>
      <c r="F11" s="20"/>
      <c r="G11" s="20"/>
      <c r="H11" s="51"/>
      <c r="I11" s="20"/>
      <c r="J11" s="20"/>
      <c r="K11" s="20"/>
      <c r="L11" s="20"/>
      <c r="M11" s="20"/>
      <c r="N11" s="20"/>
      <c r="O11" s="51"/>
      <c r="Q11" s="20"/>
      <c r="R11" s="20"/>
      <c r="S11" s="20"/>
      <c r="T11" s="20"/>
      <c r="U11" s="20"/>
      <c r="V11" s="20"/>
      <c r="W11" s="51"/>
      <c r="X11" s="20"/>
      <c r="Y11" s="20"/>
      <c r="Z11" s="20"/>
      <c r="AA11" s="20"/>
      <c r="AB11" s="46"/>
      <c r="AD11" s="40" t="s">
        <v>36</v>
      </c>
      <c r="AE11" s="40">
        <v>144</v>
      </c>
    </row>
    <row r="12" spans="1:37" ht="13.5" customHeight="1" x14ac:dyDescent="0.15">
      <c r="A12" s="46"/>
      <c r="B12" s="22">
        <v>301</v>
      </c>
      <c r="C12" s="23">
        <v>301</v>
      </c>
      <c r="D12" s="22">
        <v>301</v>
      </c>
      <c r="E12" s="23">
        <v>301</v>
      </c>
      <c r="F12" s="22">
        <v>302</v>
      </c>
      <c r="G12" s="23">
        <v>302</v>
      </c>
      <c r="H12" s="51"/>
      <c r="I12" s="22">
        <v>307</v>
      </c>
      <c r="J12" s="23">
        <v>307</v>
      </c>
      <c r="K12" s="22">
        <v>307</v>
      </c>
      <c r="L12" s="23">
        <v>307</v>
      </c>
      <c r="M12" s="63"/>
      <c r="N12" s="64"/>
      <c r="O12" s="51"/>
      <c r="Q12" s="22">
        <v>308</v>
      </c>
      <c r="R12" s="23">
        <v>308</v>
      </c>
      <c r="S12" s="22">
        <v>308</v>
      </c>
      <c r="T12" s="23">
        <v>308</v>
      </c>
      <c r="U12" s="22">
        <v>309</v>
      </c>
      <c r="V12" s="23">
        <v>309</v>
      </c>
      <c r="W12" s="51"/>
      <c r="X12" s="22">
        <v>112</v>
      </c>
      <c r="Y12" s="23">
        <v>112</v>
      </c>
      <c r="Z12" s="22">
        <v>112</v>
      </c>
      <c r="AA12" s="23">
        <v>112</v>
      </c>
      <c r="AB12" s="46"/>
      <c r="AD12" s="40" t="s">
        <v>37</v>
      </c>
      <c r="AE12" s="40">
        <v>116</v>
      </c>
    </row>
    <row r="13" spans="1:37" ht="14.25" customHeight="1" thickBot="1" x14ac:dyDescent="0.2">
      <c r="A13" s="46"/>
      <c r="B13" s="24">
        <v>301</v>
      </c>
      <c r="C13" s="25">
        <v>301</v>
      </c>
      <c r="D13" s="24">
        <v>301</v>
      </c>
      <c r="E13" s="25">
        <v>301</v>
      </c>
      <c r="F13" s="24">
        <v>302</v>
      </c>
      <c r="G13" s="25">
        <v>302</v>
      </c>
      <c r="H13" s="51"/>
      <c r="I13" s="24">
        <v>307</v>
      </c>
      <c r="J13" s="25">
        <v>307</v>
      </c>
      <c r="K13" s="24">
        <v>307</v>
      </c>
      <c r="L13" s="25">
        <v>307</v>
      </c>
      <c r="M13" s="63"/>
      <c r="N13" s="64"/>
      <c r="O13" s="51"/>
      <c r="Q13" s="24">
        <v>308</v>
      </c>
      <c r="R13" s="25">
        <v>308</v>
      </c>
      <c r="S13" s="24">
        <v>308</v>
      </c>
      <c r="T13" s="25">
        <v>308</v>
      </c>
      <c r="U13" s="24">
        <v>309</v>
      </c>
      <c r="V13" s="25">
        <v>309</v>
      </c>
      <c r="W13" s="51"/>
      <c r="X13" s="24">
        <v>112</v>
      </c>
      <c r="Y13" s="25">
        <v>112</v>
      </c>
      <c r="Z13" s="24">
        <v>112</v>
      </c>
      <c r="AA13" s="25">
        <v>112</v>
      </c>
      <c r="AB13" s="46"/>
      <c r="AD13" s="40" t="s">
        <v>39</v>
      </c>
      <c r="AE13" s="40">
        <v>72</v>
      </c>
    </row>
    <row r="14" spans="1:37" s="3" customFormat="1" ht="14.25" customHeight="1" thickBot="1" x14ac:dyDescent="0.2">
      <c r="A14" s="46"/>
      <c r="B14" s="20"/>
      <c r="C14" s="20"/>
      <c r="D14" s="20"/>
      <c r="E14" s="20"/>
      <c r="F14" s="20"/>
      <c r="G14" s="20"/>
      <c r="H14" s="51"/>
      <c r="I14" s="20"/>
      <c r="J14" s="20"/>
      <c r="K14" s="20"/>
      <c r="L14" s="20"/>
      <c r="M14" s="20"/>
      <c r="N14" s="20"/>
      <c r="O14" s="51"/>
      <c r="P14" s="1"/>
      <c r="Q14" s="26"/>
      <c r="R14" s="26"/>
      <c r="S14" s="26"/>
      <c r="T14" s="26"/>
      <c r="U14" s="26"/>
      <c r="V14" s="26"/>
      <c r="W14" s="51"/>
      <c r="X14" s="20"/>
      <c r="Y14" s="20"/>
      <c r="Z14" s="20"/>
      <c r="AA14" s="20"/>
      <c r="AB14" s="46"/>
    </row>
    <row r="15" spans="1:37" ht="13.5" customHeight="1" x14ac:dyDescent="0.15">
      <c r="A15" s="46"/>
      <c r="B15" s="22">
        <v>302</v>
      </c>
      <c r="C15" s="23">
        <v>302</v>
      </c>
      <c r="D15" s="22">
        <v>302</v>
      </c>
      <c r="E15" s="23">
        <v>302</v>
      </c>
      <c r="F15" s="22">
        <v>302</v>
      </c>
      <c r="G15" s="23">
        <v>302</v>
      </c>
      <c r="H15" s="51"/>
      <c r="I15" s="22">
        <v>306</v>
      </c>
      <c r="J15" s="23">
        <v>306</v>
      </c>
      <c r="K15" s="22">
        <v>307</v>
      </c>
      <c r="L15" s="23">
        <v>307</v>
      </c>
      <c r="M15" s="26"/>
      <c r="N15" s="26"/>
      <c r="O15" s="51"/>
      <c r="Q15" s="22">
        <v>309</v>
      </c>
      <c r="R15" s="23">
        <v>309</v>
      </c>
      <c r="S15" s="22">
        <v>309</v>
      </c>
      <c r="T15" s="23">
        <v>309</v>
      </c>
      <c r="U15" s="22">
        <v>309</v>
      </c>
      <c r="V15" s="23">
        <v>309</v>
      </c>
      <c r="W15" s="51"/>
      <c r="X15" s="22">
        <v>112</v>
      </c>
      <c r="Y15" s="23">
        <v>112</v>
      </c>
      <c r="Z15" s="22">
        <v>112</v>
      </c>
      <c r="AA15" s="23">
        <v>112</v>
      </c>
      <c r="AB15" s="46"/>
    </row>
    <row r="16" spans="1:37" ht="14.25" customHeight="1" thickBot="1" x14ac:dyDescent="0.2">
      <c r="A16" s="46"/>
      <c r="B16" s="24">
        <v>302</v>
      </c>
      <c r="C16" s="25">
        <v>302</v>
      </c>
      <c r="D16" s="24">
        <v>302</v>
      </c>
      <c r="E16" s="25">
        <v>302</v>
      </c>
      <c r="F16" s="24">
        <v>302</v>
      </c>
      <c r="G16" s="25">
        <v>302</v>
      </c>
      <c r="H16" s="51"/>
      <c r="I16" s="24">
        <v>306</v>
      </c>
      <c r="J16" s="25">
        <v>306</v>
      </c>
      <c r="K16" s="24">
        <v>307</v>
      </c>
      <c r="L16" s="25">
        <v>307</v>
      </c>
      <c r="M16" s="26"/>
      <c r="N16" s="26"/>
      <c r="O16" s="51"/>
      <c r="P16" s="5" t="s">
        <v>10</v>
      </c>
      <c r="Q16" s="24">
        <v>309</v>
      </c>
      <c r="R16" s="25">
        <v>309</v>
      </c>
      <c r="S16" s="24">
        <v>309</v>
      </c>
      <c r="T16" s="25">
        <v>309</v>
      </c>
      <c r="U16" s="24">
        <v>309</v>
      </c>
      <c r="V16" s="25">
        <v>309</v>
      </c>
      <c r="W16" s="51"/>
      <c r="X16" s="24">
        <v>112</v>
      </c>
      <c r="Y16" s="25">
        <v>112</v>
      </c>
      <c r="Z16" s="24">
        <v>112</v>
      </c>
      <c r="AA16" s="25">
        <v>112</v>
      </c>
      <c r="AB16" s="46"/>
    </row>
    <row r="17" spans="1:28" ht="14.25" customHeight="1" thickBot="1" x14ac:dyDescent="0.2">
      <c r="A17" s="46"/>
      <c r="B17" s="20"/>
      <c r="C17" s="20"/>
      <c r="D17" s="20"/>
      <c r="E17" s="20"/>
      <c r="F17" s="20"/>
      <c r="G17" s="20"/>
      <c r="H17" s="51"/>
      <c r="I17" s="20"/>
      <c r="J17" s="20"/>
      <c r="K17" s="20"/>
      <c r="L17" s="20"/>
      <c r="M17" s="20"/>
      <c r="N17" s="20"/>
      <c r="O17" s="51"/>
      <c r="P17" s="5" t="s">
        <v>9</v>
      </c>
      <c r="Q17" s="20"/>
      <c r="R17" s="20"/>
      <c r="S17" s="20"/>
      <c r="T17" s="20"/>
      <c r="U17" s="20"/>
      <c r="V17" s="20"/>
      <c r="W17" s="51"/>
      <c r="X17" s="20"/>
      <c r="Y17" s="20"/>
      <c r="Z17" s="20"/>
      <c r="AA17" s="20"/>
      <c r="AB17" s="46"/>
    </row>
    <row r="18" spans="1:28" ht="13.5" customHeight="1" x14ac:dyDescent="0.15">
      <c r="A18" s="46"/>
      <c r="B18" s="22">
        <v>302</v>
      </c>
      <c r="C18" s="23">
        <v>302</v>
      </c>
      <c r="D18" s="22">
        <v>302</v>
      </c>
      <c r="E18" s="23">
        <v>302</v>
      </c>
      <c r="F18" s="22">
        <v>302</v>
      </c>
      <c r="G18" s="23">
        <v>302</v>
      </c>
      <c r="H18" s="51"/>
      <c r="I18" s="22">
        <v>306</v>
      </c>
      <c r="J18" s="23">
        <v>306</v>
      </c>
      <c r="K18" s="22">
        <v>306</v>
      </c>
      <c r="L18" s="23">
        <v>306</v>
      </c>
      <c r="M18" s="22">
        <v>306</v>
      </c>
      <c r="N18" s="23">
        <v>306</v>
      </c>
      <c r="O18" s="51"/>
      <c r="Q18" s="22">
        <v>309</v>
      </c>
      <c r="R18" s="23">
        <v>309</v>
      </c>
      <c r="S18" s="22">
        <v>309</v>
      </c>
      <c r="T18" s="23">
        <v>309</v>
      </c>
      <c r="U18" s="22">
        <v>309</v>
      </c>
      <c r="V18" s="23">
        <v>309</v>
      </c>
      <c r="W18" s="51"/>
      <c r="X18" s="22">
        <v>112</v>
      </c>
      <c r="Y18" s="23">
        <v>112</v>
      </c>
      <c r="Z18" s="22">
        <v>112</v>
      </c>
      <c r="AA18" s="23">
        <v>112</v>
      </c>
      <c r="AB18" s="46"/>
    </row>
    <row r="19" spans="1:28" ht="14.25" customHeight="1" thickBot="1" x14ac:dyDescent="0.2">
      <c r="A19" s="46"/>
      <c r="B19" s="24">
        <v>302</v>
      </c>
      <c r="C19" s="25">
        <v>302</v>
      </c>
      <c r="D19" s="24">
        <v>302</v>
      </c>
      <c r="E19" s="25">
        <v>302</v>
      </c>
      <c r="F19" s="24">
        <v>302</v>
      </c>
      <c r="G19" s="25">
        <v>302</v>
      </c>
      <c r="H19" s="51"/>
      <c r="I19" s="24">
        <v>306</v>
      </c>
      <c r="J19" s="25">
        <v>306</v>
      </c>
      <c r="K19" s="24">
        <v>306</v>
      </c>
      <c r="L19" s="25">
        <v>306</v>
      </c>
      <c r="M19" s="24">
        <v>306</v>
      </c>
      <c r="N19" s="25">
        <v>306</v>
      </c>
      <c r="O19" s="51"/>
      <c r="Q19" s="24">
        <v>309</v>
      </c>
      <c r="R19" s="25">
        <v>309</v>
      </c>
      <c r="S19" s="24">
        <v>309</v>
      </c>
      <c r="T19" s="25">
        <v>309</v>
      </c>
      <c r="U19" s="24">
        <v>309</v>
      </c>
      <c r="V19" s="25">
        <v>309</v>
      </c>
      <c r="W19" s="51"/>
      <c r="X19" s="24">
        <v>112</v>
      </c>
      <c r="Y19" s="25">
        <v>112</v>
      </c>
      <c r="Z19" s="24">
        <v>112</v>
      </c>
      <c r="AA19" s="25">
        <v>112</v>
      </c>
      <c r="AB19" s="46"/>
    </row>
    <row r="20" spans="1:28" ht="14.25" customHeight="1" thickBot="1" x14ac:dyDescent="0.2">
      <c r="A20" s="46"/>
      <c r="B20" s="20"/>
      <c r="C20" s="20"/>
      <c r="D20" s="20"/>
      <c r="E20" s="20"/>
      <c r="F20" s="20"/>
      <c r="G20" s="20"/>
      <c r="H20" s="51"/>
      <c r="I20" s="20"/>
      <c r="J20" s="20"/>
      <c r="K20" s="20"/>
      <c r="L20" s="20"/>
      <c r="M20" s="20"/>
      <c r="N20" s="20"/>
      <c r="O20" s="51"/>
      <c r="Q20" s="20"/>
      <c r="R20" s="20"/>
      <c r="S20" s="20"/>
      <c r="T20" s="20"/>
      <c r="U20" s="20"/>
      <c r="V20" s="20"/>
      <c r="W20" s="51"/>
      <c r="X20" s="20"/>
      <c r="Y20" s="20"/>
      <c r="Z20" s="20"/>
      <c r="AA20" s="20"/>
      <c r="AB20" s="46"/>
    </row>
    <row r="21" spans="1:28" ht="13.5" customHeight="1" x14ac:dyDescent="0.15">
      <c r="A21" s="46"/>
      <c r="B21" s="22">
        <v>302</v>
      </c>
      <c r="C21" s="23">
        <v>302</v>
      </c>
      <c r="D21" s="22">
        <v>302</v>
      </c>
      <c r="E21" s="23">
        <v>302</v>
      </c>
      <c r="F21" s="22">
        <v>302</v>
      </c>
      <c r="G21" s="23">
        <v>302</v>
      </c>
      <c r="H21" s="51"/>
      <c r="I21" s="22">
        <v>306</v>
      </c>
      <c r="J21" s="23">
        <v>306</v>
      </c>
      <c r="K21" s="22">
        <v>306</v>
      </c>
      <c r="L21" s="23">
        <v>306</v>
      </c>
      <c r="M21" s="22">
        <v>306</v>
      </c>
      <c r="N21" s="23">
        <v>306</v>
      </c>
      <c r="O21" s="51"/>
      <c r="Q21" s="22">
        <v>309</v>
      </c>
      <c r="R21" s="23">
        <v>309</v>
      </c>
      <c r="S21" s="22">
        <v>309</v>
      </c>
      <c r="T21" s="23">
        <v>309</v>
      </c>
      <c r="U21" s="22">
        <v>309</v>
      </c>
      <c r="V21" s="23">
        <v>309</v>
      </c>
      <c r="W21" s="51"/>
      <c r="X21" s="22">
        <v>310</v>
      </c>
      <c r="Y21" s="23">
        <v>310</v>
      </c>
      <c r="Z21" s="22">
        <v>310</v>
      </c>
      <c r="AA21" s="23">
        <v>310</v>
      </c>
      <c r="AB21" s="46"/>
    </row>
    <row r="22" spans="1:28" ht="14.25" customHeight="1" thickBot="1" x14ac:dyDescent="0.2">
      <c r="A22" s="46"/>
      <c r="B22" s="24">
        <v>302</v>
      </c>
      <c r="C22" s="25">
        <v>302</v>
      </c>
      <c r="D22" s="24">
        <v>302</v>
      </c>
      <c r="E22" s="25">
        <v>302</v>
      </c>
      <c r="F22" s="24">
        <v>302</v>
      </c>
      <c r="G22" s="25">
        <v>302</v>
      </c>
      <c r="H22" s="51"/>
      <c r="I22" s="24">
        <v>306</v>
      </c>
      <c r="J22" s="25">
        <v>306</v>
      </c>
      <c r="K22" s="24">
        <v>306</v>
      </c>
      <c r="L22" s="25">
        <v>306</v>
      </c>
      <c r="M22" s="24">
        <v>306</v>
      </c>
      <c r="N22" s="25">
        <v>306</v>
      </c>
      <c r="O22" s="51"/>
      <c r="Q22" s="24">
        <v>309</v>
      </c>
      <c r="R22" s="25">
        <v>309</v>
      </c>
      <c r="S22" s="24">
        <v>309</v>
      </c>
      <c r="T22" s="25">
        <v>309</v>
      </c>
      <c r="U22" s="24">
        <v>309</v>
      </c>
      <c r="V22" s="25">
        <v>309</v>
      </c>
      <c r="W22" s="51"/>
      <c r="X22" s="24">
        <v>310</v>
      </c>
      <c r="Y22" s="25">
        <v>310</v>
      </c>
      <c r="Z22" s="24">
        <v>310</v>
      </c>
      <c r="AA22" s="25">
        <v>310</v>
      </c>
      <c r="AB22" s="46"/>
    </row>
    <row r="23" spans="1:28" ht="14.25" customHeight="1" thickBot="1" x14ac:dyDescent="0.2">
      <c r="A23" s="46"/>
      <c r="B23" s="20"/>
      <c r="C23" s="20"/>
      <c r="D23" s="20"/>
      <c r="E23" s="20"/>
      <c r="F23" s="20"/>
      <c r="G23" s="20"/>
      <c r="H23" s="51"/>
      <c r="I23" s="20"/>
      <c r="J23" s="20"/>
      <c r="K23" s="20"/>
      <c r="L23" s="20"/>
      <c r="M23" s="20"/>
      <c r="N23" s="20"/>
      <c r="O23" s="51"/>
      <c r="Q23" s="20"/>
      <c r="R23" s="20"/>
      <c r="S23" s="20"/>
      <c r="T23" s="20"/>
      <c r="U23" s="20"/>
      <c r="V23" s="20"/>
      <c r="W23" s="51"/>
      <c r="X23" s="20"/>
      <c r="Y23" s="20"/>
      <c r="Z23" s="20"/>
      <c r="AA23" s="20"/>
      <c r="AB23" s="46"/>
    </row>
    <row r="24" spans="1:28" ht="13.5" customHeight="1" x14ac:dyDescent="0.15">
      <c r="A24" s="46"/>
      <c r="B24" s="22">
        <v>302</v>
      </c>
      <c r="C24" s="23">
        <v>302</v>
      </c>
      <c r="D24" s="22">
        <v>303</v>
      </c>
      <c r="E24" s="23">
        <v>303</v>
      </c>
      <c r="F24" s="22">
        <v>303</v>
      </c>
      <c r="G24" s="23">
        <v>303</v>
      </c>
      <c r="H24" s="51"/>
      <c r="I24" s="22">
        <v>306</v>
      </c>
      <c r="J24" s="23">
        <v>306</v>
      </c>
      <c r="K24" s="22">
        <v>306</v>
      </c>
      <c r="L24" s="23">
        <v>306</v>
      </c>
      <c r="M24" s="22">
        <v>306</v>
      </c>
      <c r="N24" s="23">
        <v>306</v>
      </c>
      <c r="O24" s="51"/>
      <c r="Q24" s="22">
        <v>309</v>
      </c>
      <c r="R24" s="23">
        <v>309</v>
      </c>
      <c r="S24" s="22">
        <v>310</v>
      </c>
      <c r="T24" s="23">
        <v>310</v>
      </c>
      <c r="U24" s="22">
        <v>310</v>
      </c>
      <c r="V24" s="23">
        <v>310</v>
      </c>
      <c r="W24" s="51"/>
      <c r="X24" s="22">
        <v>310</v>
      </c>
      <c r="Y24" s="23">
        <v>310</v>
      </c>
      <c r="Z24" s="22">
        <v>310</v>
      </c>
      <c r="AA24" s="23">
        <v>310</v>
      </c>
      <c r="AB24" s="46"/>
    </row>
    <row r="25" spans="1:28" ht="14.25" customHeight="1" thickBot="1" x14ac:dyDescent="0.2">
      <c r="A25" s="46"/>
      <c r="B25" s="24">
        <v>302</v>
      </c>
      <c r="C25" s="25">
        <v>302</v>
      </c>
      <c r="D25" s="24">
        <v>303</v>
      </c>
      <c r="E25" s="25">
        <v>303</v>
      </c>
      <c r="F25" s="24">
        <v>303</v>
      </c>
      <c r="G25" s="25">
        <v>303</v>
      </c>
      <c r="H25" s="51"/>
      <c r="I25" s="24">
        <v>306</v>
      </c>
      <c r="J25" s="25">
        <v>306</v>
      </c>
      <c r="K25" s="24">
        <v>306</v>
      </c>
      <c r="L25" s="25">
        <v>306</v>
      </c>
      <c r="M25" s="24">
        <v>306</v>
      </c>
      <c r="N25" s="25">
        <v>306</v>
      </c>
      <c r="O25" s="51"/>
      <c r="Q25" s="24">
        <v>309</v>
      </c>
      <c r="R25" s="25">
        <v>309</v>
      </c>
      <c r="S25" s="24">
        <v>310</v>
      </c>
      <c r="T25" s="25">
        <v>310</v>
      </c>
      <c r="U25" s="24">
        <v>310</v>
      </c>
      <c r="V25" s="25">
        <v>310</v>
      </c>
      <c r="W25" s="51"/>
      <c r="X25" s="24">
        <v>310</v>
      </c>
      <c r="Y25" s="25">
        <v>310</v>
      </c>
      <c r="Z25" s="24">
        <v>310</v>
      </c>
      <c r="AA25" s="25">
        <v>310</v>
      </c>
      <c r="AB25" s="46"/>
    </row>
    <row r="26" spans="1:28" ht="14.25" customHeight="1" thickBot="1" x14ac:dyDescent="0.2">
      <c r="A26" s="46"/>
      <c r="B26" s="20"/>
      <c r="C26" s="20"/>
      <c r="D26" s="20"/>
      <c r="E26" s="20"/>
      <c r="F26" s="20"/>
      <c r="G26" s="20"/>
      <c r="H26" s="51"/>
      <c r="I26" s="20"/>
      <c r="J26" s="20"/>
      <c r="K26" s="20"/>
      <c r="L26" s="20"/>
      <c r="M26" s="20"/>
      <c r="N26" s="20"/>
      <c r="O26" s="51"/>
      <c r="Q26" s="20"/>
      <c r="R26" s="20"/>
      <c r="S26" s="20"/>
      <c r="T26" s="20"/>
      <c r="U26" s="20"/>
      <c r="V26" s="20"/>
      <c r="W26" s="51"/>
      <c r="X26" s="20"/>
      <c r="Y26" s="20"/>
      <c r="Z26" s="20"/>
      <c r="AA26" s="20"/>
      <c r="AB26" s="46"/>
    </row>
    <row r="27" spans="1:28" ht="13.5" customHeight="1" x14ac:dyDescent="0.15">
      <c r="A27" s="46"/>
      <c r="B27" s="22">
        <v>303</v>
      </c>
      <c r="C27" s="23">
        <v>303</v>
      </c>
      <c r="D27" s="22">
        <v>303</v>
      </c>
      <c r="E27" s="23">
        <v>303</v>
      </c>
      <c r="F27" s="22">
        <v>303</v>
      </c>
      <c r="G27" s="23">
        <v>303</v>
      </c>
      <c r="H27" s="51"/>
      <c r="I27" s="22">
        <v>305</v>
      </c>
      <c r="J27" s="23">
        <v>305</v>
      </c>
      <c r="K27" s="22">
        <v>305</v>
      </c>
      <c r="L27" s="23">
        <v>305</v>
      </c>
      <c r="M27" s="22">
        <v>306</v>
      </c>
      <c r="N27" s="23">
        <v>306</v>
      </c>
      <c r="O27" s="51"/>
      <c r="P27" s="5" t="s">
        <v>10</v>
      </c>
      <c r="Q27" s="22">
        <v>310</v>
      </c>
      <c r="R27" s="23">
        <v>310</v>
      </c>
      <c r="S27" s="22">
        <v>310</v>
      </c>
      <c r="T27" s="23">
        <v>310</v>
      </c>
      <c r="U27" s="22">
        <v>310</v>
      </c>
      <c r="V27" s="23">
        <v>310</v>
      </c>
      <c r="W27" s="51"/>
      <c r="X27" s="22">
        <v>310</v>
      </c>
      <c r="Y27" s="23">
        <v>310</v>
      </c>
      <c r="Z27" s="22">
        <v>310</v>
      </c>
      <c r="AA27" s="23">
        <v>310</v>
      </c>
      <c r="AB27" s="46"/>
    </row>
    <row r="28" spans="1:28" ht="14.25" customHeight="1" thickBot="1" x14ac:dyDescent="0.2">
      <c r="A28" s="46"/>
      <c r="B28" s="24">
        <v>303</v>
      </c>
      <c r="C28" s="25">
        <v>303</v>
      </c>
      <c r="D28" s="24">
        <v>303</v>
      </c>
      <c r="E28" s="25">
        <v>303</v>
      </c>
      <c r="F28" s="24">
        <v>303</v>
      </c>
      <c r="G28" s="25">
        <v>303</v>
      </c>
      <c r="H28" s="51"/>
      <c r="I28" s="24">
        <v>305</v>
      </c>
      <c r="J28" s="25">
        <v>305</v>
      </c>
      <c r="K28" s="24">
        <v>305</v>
      </c>
      <c r="L28" s="25">
        <v>305</v>
      </c>
      <c r="M28" s="24">
        <v>306</v>
      </c>
      <c r="N28" s="25">
        <v>306</v>
      </c>
      <c r="O28" s="51"/>
      <c r="P28" s="5" t="s">
        <v>9</v>
      </c>
      <c r="Q28" s="24">
        <v>310</v>
      </c>
      <c r="R28" s="25">
        <v>310</v>
      </c>
      <c r="S28" s="24">
        <v>310</v>
      </c>
      <c r="T28" s="25">
        <v>310</v>
      </c>
      <c r="U28" s="24">
        <v>310</v>
      </c>
      <c r="V28" s="25">
        <v>310</v>
      </c>
      <c r="W28" s="51"/>
      <c r="X28" s="24">
        <v>310</v>
      </c>
      <c r="Y28" s="25">
        <v>310</v>
      </c>
      <c r="Z28" s="24">
        <v>310</v>
      </c>
      <c r="AA28" s="25">
        <v>310</v>
      </c>
      <c r="AB28" s="46"/>
    </row>
    <row r="29" spans="1:28" ht="14.25" customHeight="1" thickBot="1" x14ac:dyDescent="0.2">
      <c r="A29" s="46"/>
      <c r="B29" s="20"/>
      <c r="C29" s="20"/>
      <c r="D29" s="20"/>
      <c r="E29" s="20"/>
      <c r="F29" s="20"/>
      <c r="G29" s="20"/>
      <c r="H29" s="51"/>
      <c r="I29" s="20"/>
      <c r="J29" s="20"/>
      <c r="K29" s="20"/>
      <c r="L29" s="20"/>
      <c r="M29" s="20"/>
      <c r="N29" s="20"/>
      <c r="O29" s="51"/>
      <c r="Q29" s="20"/>
      <c r="R29" s="20"/>
      <c r="S29" s="20"/>
      <c r="T29" s="20"/>
      <c r="U29" s="20"/>
      <c r="V29" s="20"/>
      <c r="W29" s="51"/>
      <c r="AB29" s="46"/>
    </row>
    <row r="30" spans="1:28" ht="13.5" customHeight="1" x14ac:dyDescent="0.15">
      <c r="A30" s="46"/>
      <c r="B30" s="22">
        <v>303</v>
      </c>
      <c r="C30" s="23">
        <v>303</v>
      </c>
      <c r="D30" s="22">
        <v>303</v>
      </c>
      <c r="E30" s="23">
        <v>303</v>
      </c>
      <c r="F30" s="22">
        <v>303</v>
      </c>
      <c r="G30" s="23">
        <v>303</v>
      </c>
      <c r="H30" s="51"/>
      <c r="I30" s="22">
        <v>305</v>
      </c>
      <c r="J30" s="23">
        <v>305</v>
      </c>
      <c r="K30" s="22">
        <v>305</v>
      </c>
      <c r="L30" s="23">
        <v>305</v>
      </c>
      <c r="M30" s="22">
        <v>305</v>
      </c>
      <c r="N30" s="23">
        <v>305</v>
      </c>
      <c r="O30" s="51"/>
      <c r="Q30" s="22"/>
      <c r="R30" s="23"/>
      <c r="S30" s="22"/>
      <c r="T30" s="23"/>
      <c r="U30" s="22"/>
      <c r="V30" s="23"/>
      <c r="W30" s="51"/>
      <c r="X30"/>
      <c r="Y30"/>
      <c r="Z30"/>
      <c r="AA30"/>
      <c r="AB30" s="46"/>
    </row>
    <row r="31" spans="1:28" ht="14.25" customHeight="1" thickBot="1" x14ac:dyDescent="0.2">
      <c r="A31" s="46"/>
      <c r="B31" s="24">
        <v>303</v>
      </c>
      <c r="C31" s="25">
        <v>303</v>
      </c>
      <c r="D31" s="24">
        <v>303</v>
      </c>
      <c r="E31" s="25">
        <v>303</v>
      </c>
      <c r="F31" s="24">
        <v>303</v>
      </c>
      <c r="G31" s="25">
        <v>303</v>
      </c>
      <c r="H31" s="51"/>
      <c r="I31" s="24">
        <v>305</v>
      </c>
      <c r="J31" s="25">
        <v>305</v>
      </c>
      <c r="K31" s="24">
        <v>305</v>
      </c>
      <c r="L31" s="25">
        <v>305</v>
      </c>
      <c r="M31" s="24">
        <v>305</v>
      </c>
      <c r="N31" s="25">
        <v>305</v>
      </c>
      <c r="O31" s="51"/>
      <c r="Q31" s="24"/>
      <c r="R31" s="25"/>
      <c r="S31" s="24"/>
      <c r="T31" s="25"/>
      <c r="U31" s="24"/>
      <c r="V31" s="25"/>
      <c r="W31" s="51"/>
      <c r="X31"/>
      <c r="Y31"/>
      <c r="Z31"/>
      <c r="AA31"/>
      <c r="AB31" s="46"/>
    </row>
    <row r="32" spans="1:28" ht="14.25" customHeight="1" thickBot="1" x14ac:dyDescent="0.2">
      <c r="A32" s="46"/>
      <c r="B32" s="20"/>
      <c r="C32" s="20"/>
      <c r="D32" s="20"/>
      <c r="E32" s="20"/>
      <c r="F32" s="20"/>
      <c r="G32" s="20"/>
      <c r="H32" s="51"/>
      <c r="I32" s="20"/>
      <c r="J32" s="20"/>
      <c r="K32" s="20"/>
      <c r="L32" s="20"/>
      <c r="M32" s="20"/>
      <c r="N32" s="20"/>
      <c r="O32" s="51"/>
      <c r="Q32"/>
      <c r="R32"/>
      <c r="S32"/>
      <c r="T32"/>
      <c r="U32"/>
      <c r="V32"/>
      <c r="W32" s="51"/>
      <c r="X32"/>
      <c r="Y32"/>
      <c r="Z32"/>
      <c r="AA32"/>
      <c r="AB32" s="46"/>
    </row>
    <row r="33" spans="1:28" ht="13.5" customHeight="1" x14ac:dyDescent="0.15">
      <c r="A33" s="46"/>
      <c r="B33" s="22">
        <v>303</v>
      </c>
      <c r="C33" s="23">
        <v>303</v>
      </c>
      <c r="D33" s="22">
        <v>303</v>
      </c>
      <c r="E33" s="23">
        <v>303</v>
      </c>
      <c r="F33" s="22">
        <v>303</v>
      </c>
      <c r="G33" s="23">
        <v>303</v>
      </c>
      <c r="H33" s="51"/>
      <c r="I33" s="22">
        <v>305</v>
      </c>
      <c r="J33" s="23">
        <v>305</v>
      </c>
      <c r="K33" s="22">
        <v>305</v>
      </c>
      <c r="L33" s="23">
        <v>305</v>
      </c>
      <c r="M33" s="22">
        <v>305</v>
      </c>
      <c r="N33" s="23">
        <v>305</v>
      </c>
      <c r="O33" s="51"/>
      <c r="Q33"/>
      <c r="R33"/>
      <c r="S33"/>
      <c r="T33"/>
      <c r="U33"/>
      <c r="V33"/>
      <c r="W33" s="51"/>
      <c r="X33"/>
      <c r="Y33"/>
      <c r="Z33"/>
      <c r="AA33"/>
      <c r="AB33" s="46"/>
    </row>
    <row r="34" spans="1:28" ht="14.25" customHeight="1" thickBot="1" x14ac:dyDescent="0.2">
      <c r="A34" s="46"/>
      <c r="B34" s="24">
        <v>303</v>
      </c>
      <c r="C34" s="25">
        <v>303</v>
      </c>
      <c r="D34" s="24">
        <v>303</v>
      </c>
      <c r="E34" s="25">
        <v>303</v>
      </c>
      <c r="F34" s="24">
        <v>303</v>
      </c>
      <c r="G34" s="25">
        <v>303</v>
      </c>
      <c r="H34" s="51"/>
      <c r="I34" s="24">
        <v>305</v>
      </c>
      <c r="J34" s="25">
        <v>305</v>
      </c>
      <c r="K34" s="24">
        <v>305</v>
      </c>
      <c r="L34" s="25">
        <v>305</v>
      </c>
      <c r="M34" s="24">
        <v>305</v>
      </c>
      <c r="N34" s="25">
        <v>305</v>
      </c>
      <c r="O34" s="51"/>
      <c r="Q34"/>
      <c r="R34"/>
      <c r="S34"/>
      <c r="T34"/>
      <c r="U34"/>
      <c r="V34"/>
      <c r="W34" s="51"/>
      <c r="X34"/>
      <c r="Y34"/>
      <c r="Z34"/>
      <c r="AA34"/>
      <c r="AB34" s="46"/>
    </row>
    <row r="35" spans="1:28" ht="14.25" customHeight="1" thickBot="1" x14ac:dyDescent="0.2">
      <c r="A35" s="46"/>
      <c r="B35" s="20"/>
      <c r="C35" s="20"/>
      <c r="D35" s="20"/>
      <c r="E35" s="20"/>
      <c r="F35" s="20"/>
      <c r="G35" s="20"/>
      <c r="H35" s="51"/>
      <c r="I35" s="20"/>
      <c r="J35" s="20"/>
      <c r="K35" s="20"/>
      <c r="L35" s="20"/>
      <c r="M35" s="20"/>
      <c r="N35" s="20"/>
      <c r="O35" s="51"/>
      <c r="Q35"/>
      <c r="R35"/>
      <c r="S35"/>
      <c r="T35"/>
      <c r="U35"/>
      <c r="V35"/>
      <c r="W35" s="51"/>
      <c r="X35"/>
      <c r="Y35"/>
      <c r="Z35"/>
      <c r="AA35"/>
      <c r="AB35" s="46"/>
    </row>
    <row r="36" spans="1:28" ht="13.5" customHeight="1" x14ac:dyDescent="0.15">
      <c r="A36" s="46"/>
      <c r="B36" s="22">
        <v>304</v>
      </c>
      <c r="C36" s="23">
        <v>304</v>
      </c>
      <c r="D36" s="22">
        <v>304</v>
      </c>
      <c r="E36" s="23">
        <v>304</v>
      </c>
      <c r="F36" s="22">
        <v>304</v>
      </c>
      <c r="G36" s="23">
        <v>304</v>
      </c>
      <c r="H36" s="51"/>
      <c r="I36" s="22">
        <v>305</v>
      </c>
      <c r="J36" s="23">
        <v>305</v>
      </c>
      <c r="K36" s="22">
        <v>305</v>
      </c>
      <c r="L36" s="23">
        <v>305</v>
      </c>
      <c r="M36" s="22">
        <v>305</v>
      </c>
      <c r="N36" s="23">
        <v>305</v>
      </c>
      <c r="O36" s="51"/>
      <c r="Q36"/>
      <c r="R36"/>
      <c r="S36"/>
      <c r="T36"/>
      <c r="U36"/>
      <c r="V36"/>
      <c r="W36" s="51"/>
      <c r="X36"/>
      <c r="Y36"/>
      <c r="Z36"/>
      <c r="AA36"/>
      <c r="AB36" s="46"/>
    </row>
    <row r="37" spans="1:28" ht="14.25" customHeight="1" thickBot="1" x14ac:dyDescent="0.2">
      <c r="A37" s="46"/>
      <c r="B37" s="24">
        <v>304</v>
      </c>
      <c r="C37" s="25">
        <v>304</v>
      </c>
      <c r="D37" s="24">
        <v>304</v>
      </c>
      <c r="E37" s="25">
        <v>304</v>
      </c>
      <c r="F37" s="24">
        <v>304</v>
      </c>
      <c r="G37" s="25">
        <v>304</v>
      </c>
      <c r="H37" s="51"/>
      <c r="I37" s="24">
        <v>305</v>
      </c>
      <c r="J37" s="25">
        <v>305</v>
      </c>
      <c r="K37" s="24">
        <v>305</v>
      </c>
      <c r="L37" s="25">
        <v>305</v>
      </c>
      <c r="M37" s="24">
        <v>305</v>
      </c>
      <c r="N37" s="25">
        <v>305</v>
      </c>
      <c r="O37" s="51"/>
      <c r="Q37"/>
      <c r="R37"/>
      <c r="S37"/>
      <c r="T37"/>
      <c r="U37"/>
      <c r="V37"/>
      <c r="W37" s="51"/>
      <c r="X37"/>
      <c r="Y37"/>
      <c r="Z37"/>
      <c r="AA37"/>
      <c r="AB37" s="46"/>
    </row>
    <row r="38" spans="1:28" ht="14.25" customHeight="1" thickBot="1" x14ac:dyDescent="0.2">
      <c r="A38" s="46"/>
      <c r="B38" s="20"/>
      <c r="C38" s="20"/>
      <c r="D38" s="20"/>
      <c r="E38" s="20"/>
      <c r="F38" s="20"/>
      <c r="G38" s="20"/>
      <c r="H38" s="51"/>
      <c r="I38" s="26"/>
      <c r="J38" s="26"/>
      <c r="K38" s="26"/>
      <c r="L38" s="26"/>
      <c r="M38" s="26"/>
      <c r="N38" s="26"/>
      <c r="O38" s="51"/>
      <c r="W38" s="51"/>
      <c r="AB38" s="46"/>
    </row>
    <row r="39" spans="1:28" ht="13.5" customHeight="1" x14ac:dyDescent="0.15">
      <c r="A39" s="46"/>
      <c r="B39" s="22">
        <v>304</v>
      </c>
      <c r="C39" s="23">
        <v>304</v>
      </c>
      <c r="D39" s="22">
        <v>304</v>
      </c>
      <c r="E39" s="23">
        <v>304</v>
      </c>
      <c r="F39" s="22">
        <v>304</v>
      </c>
      <c r="G39" s="23">
        <v>304</v>
      </c>
      <c r="H39" s="51"/>
      <c r="I39" s="20"/>
      <c r="J39" s="20"/>
      <c r="K39" s="22">
        <v>304</v>
      </c>
      <c r="L39" s="23">
        <v>304</v>
      </c>
      <c r="M39" s="22">
        <v>304</v>
      </c>
      <c r="N39" s="23">
        <v>304</v>
      </c>
      <c r="O39" s="51"/>
      <c r="Q39"/>
      <c r="R39"/>
      <c r="S39"/>
      <c r="T39"/>
      <c r="U39"/>
      <c r="V39"/>
      <c r="W39" s="51"/>
      <c r="AB39" s="46"/>
    </row>
    <row r="40" spans="1:28" ht="14.25" customHeight="1" thickBot="1" x14ac:dyDescent="0.2">
      <c r="A40" s="46"/>
      <c r="B40" s="24">
        <v>304</v>
      </c>
      <c r="C40" s="25">
        <v>304</v>
      </c>
      <c r="D40" s="24">
        <v>304</v>
      </c>
      <c r="E40" s="25">
        <v>304</v>
      </c>
      <c r="F40" s="24">
        <v>304</v>
      </c>
      <c r="G40" s="25">
        <v>304</v>
      </c>
      <c r="H40" s="51"/>
      <c r="I40" s="26"/>
      <c r="J40" s="26"/>
      <c r="K40" s="24">
        <v>304</v>
      </c>
      <c r="L40" s="25">
        <v>304</v>
      </c>
      <c r="M40" s="24">
        <v>304</v>
      </c>
      <c r="N40" s="25">
        <v>304</v>
      </c>
      <c r="O40" s="51"/>
      <c r="Q40"/>
      <c r="R40"/>
      <c r="S40"/>
      <c r="T40"/>
      <c r="U40"/>
      <c r="V40"/>
      <c r="W40" s="51"/>
      <c r="AB40" s="46"/>
    </row>
    <row r="41" spans="1:28" ht="14.25" thickBot="1" x14ac:dyDescent="0.2">
      <c r="A41" s="46"/>
      <c r="B41" s="20"/>
      <c r="C41" s="20"/>
      <c r="D41" s="20"/>
      <c r="E41" s="20"/>
      <c r="F41" s="20"/>
      <c r="G41" s="20"/>
      <c r="H41" s="51"/>
      <c r="I41"/>
      <c r="J41"/>
      <c r="K41"/>
      <c r="L41"/>
      <c r="M41"/>
      <c r="N41"/>
      <c r="Q41"/>
      <c r="R41"/>
      <c r="S41"/>
      <c r="T41"/>
      <c r="U41"/>
      <c r="V41"/>
      <c r="W41"/>
      <c r="AB41" s="46"/>
    </row>
    <row r="42" spans="1:28" x14ac:dyDescent="0.15">
      <c r="A42" s="46"/>
      <c r="B42" s="22">
        <v>304</v>
      </c>
      <c r="C42" s="23">
        <v>304</v>
      </c>
      <c r="D42" s="22">
        <v>304</v>
      </c>
      <c r="E42" s="23">
        <v>304</v>
      </c>
      <c r="F42" s="22">
        <v>304</v>
      </c>
      <c r="G42" s="23">
        <v>304</v>
      </c>
      <c r="H42" s="51"/>
      <c r="Q42"/>
      <c r="R42"/>
      <c r="S42"/>
      <c r="T42"/>
      <c r="U42"/>
      <c r="V42"/>
      <c r="W42"/>
      <c r="X42"/>
      <c r="Y42"/>
      <c r="Z42"/>
      <c r="AA42"/>
      <c r="AB42" s="46"/>
    </row>
    <row r="43" spans="1:28" ht="14.25" thickBot="1" x14ac:dyDescent="0.2">
      <c r="A43" s="46"/>
      <c r="B43" s="24">
        <v>304</v>
      </c>
      <c r="C43" s="25">
        <v>304</v>
      </c>
      <c r="D43" s="24">
        <v>304</v>
      </c>
      <c r="E43" s="25">
        <v>304</v>
      </c>
      <c r="F43" s="24">
        <v>304</v>
      </c>
      <c r="G43" s="25">
        <v>304</v>
      </c>
      <c r="H43" s="51"/>
      <c r="Q43"/>
      <c r="R43"/>
      <c r="S43"/>
      <c r="T43"/>
      <c r="U43"/>
      <c r="V43"/>
      <c r="W43"/>
      <c r="X43"/>
      <c r="Y43"/>
      <c r="Z43"/>
      <c r="AA43"/>
    </row>
    <row r="44" spans="1:28" ht="13.5" customHeight="1" x14ac:dyDescent="0.15">
      <c r="O44"/>
      <c r="P44"/>
      <c r="T44"/>
      <c r="W44"/>
      <c r="X44"/>
      <c r="Y44"/>
      <c r="Z44"/>
      <c r="AA44"/>
    </row>
    <row r="50" spans="6:8" x14ac:dyDescent="0.15">
      <c r="F50"/>
      <c r="G50"/>
      <c r="H50"/>
    </row>
  </sheetData>
  <mergeCells count="11">
    <mergeCell ref="AB2:AB42"/>
    <mergeCell ref="B1:AA1"/>
    <mergeCell ref="M12:N13"/>
    <mergeCell ref="A2:A43"/>
    <mergeCell ref="B2:G2"/>
    <mergeCell ref="I2:N2"/>
    <mergeCell ref="Q2:V2"/>
    <mergeCell ref="X2:AA2"/>
    <mergeCell ref="O2:O40"/>
    <mergeCell ref="W2:W40"/>
    <mergeCell ref="H2:H43"/>
  </mergeCells>
  <phoneticPr fontId="8" type="noConversion"/>
  <conditionalFormatting sqref="AA9">
    <cfRule type="cellIs" dxfId="22" priority="12" operator="equal">
      <formula>301</formula>
    </cfRule>
  </conditionalFormatting>
  <conditionalFormatting sqref="A1:AB2 A43:AB43 A3:AA42">
    <cfRule type="cellIs" dxfId="21" priority="1" operator="equal">
      <formula>112</formula>
    </cfRule>
    <cfRule type="cellIs" dxfId="20" priority="2" operator="equal">
      <formula>310</formula>
    </cfRule>
    <cfRule type="cellIs" dxfId="19" priority="3" operator="equal">
      <formula>309</formula>
    </cfRule>
    <cfRule type="cellIs" dxfId="18" priority="4" operator="equal">
      <formula>308</formula>
    </cfRule>
    <cfRule type="cellIs" dxfId="17" priority="5" operator="equal">
      <formula>307</formula>
    </cfRule>
    <cfRule type="cellIs" dxfId="16" priority="6" operator="equal">
      <formula>306</formula>
    </cfRule>
    <cfRule type="cellIs" dxfId="15" priority="7" operator="equal">
      <formula>305</formula>
    </cfRule>
    <cfRule type="cellIs" dxfId="14" priority="8" operator="equal">
      <formula>304</formula>
    </cfRule>
    <cfRule type="cellIs" dxfId="13" priority="9" operator="equal">
      <formula>303</formula>
    </cfRule>
    <cfRule type="cellIs" dxfId="12" priority="10" operator="equal">
      <formula>302</formula>
    </cfRule>
    <cfRule type="cellIs" dxfId="11" priority="11" operator="equal">
      <formula>301</formula>
    </cfRule>
  </conditionalFormatting>
  <pageMargins left="0.11811023622047245" right="0.11811023622047245" top="0.15748031496062992" bottom="0.15748031496062992" header="0.11811023622047245" footer="0.11811023622047245"/>
  <pageSetup paperSize="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4"/>
  <sheetViews>
    <sheetView topLeftCell="A16" zoomScale="68" zoomScaleNormal="68" workbookViewId="0">
      <selection activeCell="AA35" sqref="AA35"/>
    </sheetView>
  </sheetViews>
  <sheetFormatPr defaultColWidth="9" defaultRowHeight="13.5" x14ac:dyDescent="0.15"/>
  <cols>
    <col min="2" max="5" width="4.75" style="1" customWidth="1"/>
    <col min="6" max="6" width="5.75" style="1" customWidth="1"/>
    <col min="7" max="10" width="4.75" style="1" customWidth="1"/>
    <col min="11" max="11" width="6.25" style="1" customWidth="1"/>
    <col min="12" max="19" width="4.75" style="1" customWidth="1"/>
    <col min="20" max="20" width="5.875" style="1" customWidth="1"/>
    <col min="21" max="24" width="4.75" style="1" customWidth="1"/>
    <col min="25" max="25" width="8.875" style="1" customWidth="1"/>
    <col min="26" max="26" width="6.75" style="31" bestFit="1" customWidth="1"/>
    <col min="27" max="27" width="6.375" style="31" customWidth="1"/>
    <col min="28" max="29" width="4.75" customWidth="1"/>
    <col min="30" max="30" width="10"/>
    <col min="31" max="31" width="4.75" customWidth="1"/>
    <col min="32" max="32" width="3.875" customWidth="1"/>
    <col min="33" max="33" width="4.75" customWidth="1"/>
    <col min="34" max="34" width="3.875" customWidth="1"/>
    <col min="35" max="35" width="4.75" customWidth="1"/>
    <col min="36" max="36" width="3.875" customWidth="1"/>
    <col min="37" max="37" width="4.75" customWidth="1"/>
    <col min="38" max="38" width="3" customWidth="1"/>
    <col min="39" max="257" width="10" customWidth="1"/>
  </cols>
  <sheetData>
    <row r="1" spans="1:38" ht="33.75" x14ac:dyDescent="0.15">
      <c r="A1" s="53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43"/>
      <c r="AA1" s="43"/>
      <c r="AG1" s="1"/>
      <c r="AH1" s="1"/>
      <c r="AK1" s="1"/>
      <c r="AL1" s="1"/>
    </row>
    <row r="2" spans="1:38" ht="14.25" customHeight="1" thickBot="1" x14ac:dyDescent="0.2">
      <c r="A2" s="45" t="s">
        <v>19</v>
      </c>
      <c r="B2" s="59" t="s">
        <v>0</v>
      </c>
      <c r="C2" s="59"/>
      <c r="D2" s="59"/>
      <c r="E2" s="59"/>
      <c r="F2" s="51" t="s">
        <v>16</v>
      </c>
      <c r="G2" s="59" t="s">
        <v>12</v>
      </c>
      <c r="H2" s="59"/>
      <c r="I2" s="59"/>
      <c r="J2" s="59"/>
      <c r="K2" s="51" t="s">
        <v>16</v>
      </c>
      <c r="L2" s="60" t="s">
        <v>13</v>
      </c>
      <c r="M2" s="60"/>
      <c r="N2" s="60"/>
      <c r="O2" s="60"/>
      <c r="P2" s="59" t="s">
        <v>14</v>
      </c>
      <c r="Q2" s="59"/>
      <c r="R2" s="59"/>
      <c r="S2" s="59"/>
      <c r="T2" s="51" t="s">
        <v>16</v>
      </c>
      <c r="U2" s="59" t="s">
        <v>4</v>
      </c>
      <c r="V2" s="59"/>
      <c r="W2" s="59"/>
      <c r="X2" s="59"/>
      <c r="Y2" s="45" t="s">
        <v>57</v>
      </c>
      <c r="Z2" s="34"/>
      <c r="AG2" s="1"/>
      <c r="AH2" s="1"/>
      <c r="AI2" s="1"/>
      <c r="AJ2" s="1"/>
      <c r="AK2" s="1"/>
      <c r="AL2" s="1"/>
    </row>
    <row r="3" spans="1:38" ht="13.5" customHeight="1" x14ac:dyDescent="0.15">
      <c r="A3" s="46"/>
      <c r="B3" s="22">
        <v>501</v>
      </c>
      <c r="C3" s="23">
        <v>501</v>
      </c>
      <c r="D3" s="22">
        <v>501</v>
      </c>
      <c r="E3" s="23">
        <v>501</v>
      </c>
      <c r="F3" s="51"/>
      <c r="G3" s="22">
        <v>505</v>
      </c>
      <c r="H3" s="23">
        <v>505</v>
      </c>
      <c r="I3" s="22">
        <v>505</v>
      </c>
      <c r="J3" s="23">
        <v>505</v>
      </c>
      <c r="K3" s="51"/>
      <c r="L3" s="22">
        <v>505</v>
      </c>
      <c r="M3" s="23">
        <v>505</v>
      </c>
      <c r="N3" s="3"/>
      <c r="O3" s="5" t="s">
        <v>10</v>
      </c>
      <c r="P3" s="22">
        <v>506</v>
      </c>
      <c r="Q3" s="23">
        <v>506</v>
      </c>
      <c r="R3" s="22">
        <v>506</v>
      </c>
      <c r="S3" s="23">
        <v>506</v>
      </c>
      <c r="T3" s="51"/>
      <c r="U3" s="22">
        <v>405</v>
      </c>
      <c r="V3" s="23">
        <v>405</v>
      </c>
      <c r="W3" s="22">
        <v>405</v>
      </c>
      <c r="X3" s="23">
        <v>405</v>
      </c>
      <c r="Y3" s="46"/>
      <c r="Z3" s="31">
        <v>501</v>
      </c>
      <c r="AA3" s="31">
        <f>COUNTIF($B$3:$Y$44,"=501")</f>
        <v>44</v>
      </c>
      <c r="AG3" s="1"/>
      <c r="AH3" s="1"/>
      <c r="AI3" s="1"/>
      <c r="AJ3" s="1"/>
    </row>
    <row r="4" spans="1:38" ht="14.25" customHeight="1" thickBot="1" x14ac:dyDescent="0.2">
      <c r="A4" s="46"/>
      <c r="B4" s="24">
        <v>501</v>
      </c>
      <c r="C4" s="25">
        <v>501</v>
      </c>
      <c r="D4" s="24">
        <v>501</v>
      </c>
      <c r="E4" s="25">
        <v>501</v>
      </c>
      <c r="F4" s="51"/>
      <c r="G4" s="24">
        <v>505</v>
      </c>
      <c r="H4" s="25">
        <v>505</v>
      </c>
      <c r="I4" s="24">
        <v>505</v>
      </c>
      <c r="J4" s="25">
        <v>505</v>
      </c>
      <c r="K4" s="51"/>
      <c r="L4" s="24">
        <v>505</v>
      </c>
      <c r="M4" s="25">
        <v>505</v>
      </c>
      <c r="N4" s="3"/>
      <c r="O4" s="5" t="s">
        <v>9</v>
      </c>
      <c r="P4" s="24">
        <v>506</v>
      </c>
      <c r="Q4" s="25">
        <v>506</v>
      </c>
      <c r="R4" s="24">
        <v>506</v>
      </c>
      <c r="S4" s="25">
        <v>506</v>
      </c>
      <c r="T4" s="51"/>
      <c r="U4" s="24">
        <v>405</v>
      </c>
      <c r="V4" s="25">
        <v>405</v>
      </c>
      <c r="W4" s="24">
        <v>405</v>
      </c>
      <c r="X4" s="25">
        <v>405</v>
      </c>
      <c r="Y4" s="46"/>
      <c r="Z4" s="31">
        <v>502</v>
      </c>
      <c r="AA4" s="31">
        <f>COUNTIF($B$3:$Y$44,"=502")</f>
        <v>44</v>
      </c>
      <c r="AG4" s="1"/>
      <c r="AH4" s="1"/>
      <c r="AI4" s="1"/>
      <c r="AJ4" s="1"/>
    </row>
    <row r="5" spans="1:38" ht="14.25" customHeight="1" thickBot="1" x14ac:dyDescent="0.2">
      <c r="A5" s="46"/>
      <c r="B5" s="20"/>
      <c r="C5" s="20"/>
      <c r="D5" s="20"/>
      <c r="E5" s="20"/>
      <c r="F5" s="51"/>
      <c r="G5" s="20"/>
      <c r="H5" s="20"/>
      <c r="I5" s="20"/>
      <c r="J5" s="20"/>
      <c r="K5" s="51"/>
      <c r="P5" s="20"/>
      <c r="Q5" s="20"/>
      <c r="R5" s="20"/>
      <c r="S5" s="20"/>
      <c r="T5" s="51"/>
      <c r="U5" s="20"/>
      <c r="V5" s="20"/>
      <c r="W5" s="20"/>
      <c r="X5" s="20"/>
      <c r="Y5" s="46"/>
      <c r="Z5" s="31">
        <v>503</v>
      </c>
      <c r="AA5" s="31">
        <f>COUNTIF($B$3:$Y$44,"=503")</f>
        <v>44</v>
      </c>
      <c r="AG5" s="1"/>
      <c r="AH5" s="1"/>
      <c r="AI5" s="1"/>
      <c r="AJ5" s="1"/>
    </row>
    <row r="6" spans="1:38" ht="13.5" customHeight="1" x14ac:dyDescent="0.15">
      <c r="A6" s="46"/>
      <c r="B6" s="22">
        <v>501</v>
      </c>
      <c r="C6" s="23">
        <v>501</v>
      </c>
      <c r="D6" s="22">
        <v>501</v>
      </c>
      <c r="E6" s="23">
        <v>501</v>
      </c>
      <c r="F6" s="51"/>
      <c r="G6" s="22">
        <v>505</v>
      </c>
      <c r="H6" s="23">
        <v>505</v>
      </c>
      <c r="I6" s="22">
        <v>505</v>
      </c>
      <c r="J6" s="23">
        <v>505</v>
      </c>
      <c r="K6" s="51"/>
      <c r="L6" s="22">
        <v>506</v>
      </c>
      <c r="M6" s="23">
        <v>506</v>
      </c>
      <c r="N6" s="22">
        <v>506</v>
      </c>
      <c r="O6" s="23">
        <v>506</v>
      </c>
      <c r="P6" s="22">
        <v>506</v>
      </c>
      <c r="Q6" s="23">
        <v>506</v>
      </c>
      <c r="R6" s="22">
        <v>506</v>
      </c>
      <c r="S6" s="23">
        <v>506</v>
      </c>
      <c r="T6" s="51"/>
      <c r="U6" s="22">
        <v>405</v>
      </c>
      <c r="V6" s="23">
        <v>405</v>
      </c>
      <c r="W6" s="22">
        <v>405</v>
      </c>
      <c r="X6" s="23">
        <v>405</v>
      </c>
      <c r="Y6" s="46"/>
      <c r="Z6" s="31">
        <v>504</v>
      </c>
      <c r="AA6" s="31">
        <f>COUNTIF($B$3:$Y$44,"=504")</f>
        <v>44</v>
      </c>
      <c r="AB6" s="1"/>
      <c r="AC6" s="1"/>
      <c r="AD6" s="1"/>
      <c r="AG6" s="1"/>
    </row>
    <row r="7" spans="1:38" ht="14.25" customHeight="1" thickBot="1" x14ac:dyDescent="0.2">
      <c r="A7" s="46"/>
      <c r="B7" s="24">
        <v>501</v>
      </c>
      <c r="C7" s="25">
        <v>501</v>
      </c>
      <c r="D7" s="24">
        <v>501</v>
      </c>
      <c r="E7" s="25">
        <v>501</v>
      </c>
      <c r="F7" s="51"/>
      <c r="G7" s="24">
        <v>505</v>
      </c>
      <c r="H7" s="25">
        <v>505</v>
      </c>
      <c r="I7" s="24">
        <v>505</v>
      </c>
      <c r="J7" s="25">
        <v>505</v>
      </c>
      <c r="K7" s="51"/>
      <c r="L7" s="24">
        <v>506</v>
      </c>
      <c r="M7" s="25">
        <v>506</v>
      </c>
      <c r="N7" s="24">
        <v>506</v>
      </c>
      <c r="O7" s="25">
        <v>506</v>
      </c>
      <c r="P7" s="24">
        <v>506</v>
      </c>
      <c r="Q7" s="25">
        <v>506</v>
      </c>
      <c r="R7" s="24">
        <v>506</v>
      </c>
      <c r="S7" s="25">
        <v>506</v>
      </c>
      <c r="T7" s="51"/>
      <c r="U7" s="24">
        <v>405</v>
      </c>
      <c r="V7" s="25">
        <v>405</v>
      </c>
      <c r="W7" s="24">
        <v>405</v>
      </c>
      <c r="X7" s="25">
        <v>405</v>
      </c>
      <c r="Y7" s="46"/>
      <c r="Z7" s="31">
        <v>505</v>
      </c>
      <c r="AA7" s="31">
        <f>COUNTIF($B$3:$Y$44,"=505")</f>
        <v>44</v>
      </c>
      <c r="AB7" s="1"/>
      <c r="AC7" s="1"/>
      <c r="AD7" s="1"/>
      <c r="AG7" s="1"/>
    </row>
    <row r="8" spans="1:38" ht="14.25" customHeight="1" thickBot="1" x14ac:dyDescent="0.2">
      <c r="A8" s="46"/>
      <c r="B8" s="20"/>
      <c r="C8" s="20"/>
      <c r="D8" s="20"/>
      <c r="E8" s="20"/>
      <c r="F8" s="51"/>
      <c r="G8" s="20"/>
      <c r="H8" s="20"/>
      <c r="I8" s="20"/>
      <c r="J8" s="20"/>
      <c r="K8" s="51"/>
      <c r="L8" s="20"/>
      <c r="M8" s="20"/>
      <c r="N8" s="20"/>
      <c r="O8" s="20"/>
      <c r="P8" s="20"/>
      <c r="Q8" s="20"/>
      <c r="R8" s="20"/>
      <c r="S8" s="20"/>
      <c r="T8" s="51"/>
      <c r="U8" s="20"/>
      <c r="V8" s="20"/>
      <c r="W8" s="20"/>
      <c r="X8" s="20"/>
      <c r="Y8" s="46"/>
      <c r="Z8" s="31">
        <v>506</v>
      </c>
      <c r="AA8" s="31">
        <f>COUNTIF($B$3:$Y$44,"=506")</f>
        <v>44</v>
      </c>
    </row>
    <row r="9" spans="1:38" ht="13.5" customHeight="1" x14ac:dyDescent="0.15">
      <c r="A9" s="46"/>
      <c r="B9" s="22">
        <v>501</v>
      </c>
      <c r="C9" s="23">
        <v>501</v>
      </c>
      <c r="D9" s="22">
        <v>501</v>
      </c>
      <c r="E9" s="23">
        <v>501</v>
      </c>
      <c r="F9" s="51"/>
      <c r="G9" s="22">
        <v>505</v>
      </c>
      <c r="H9" s="23">
        <v>505</v>
      </c>
      <c r="I9" s="22">
        <v>505</v>
      </c>
      <c r="J9" s="23">
        <v>505</v>
      </c>
      <c r="K9" s="51"/>
      <c r="L9" s="22">
        <v>506</v>
      </c>
      <c r="M9" s="23">
        <v>506</v>
      </c>
      <c r="N9" s="22">
        <v>506</v>
      </c>
      <c r="O9" s="23">
        <v>506</v>
      </c>
      <c r="P9" s="22">
        <v>506</v>
      </c>
      <c r="Q9" s="23">
        <v>506</v>
      </c>
      <c r="R9" s="22">
        <v>506</v>
      </c>
      <c r="S9" s="23">
        <v>506</v>
      </c>
      <c r="T9" s="51"/>
      <c r="U9" s="22">
        <v>405</v>
      </c>
      <c r="V9" s="23">
        <v>405</v>
      </c>
      <c r="W9" s="22">
        <v>405</v>
      </c>
      <c r="X9" s="23">
        <v>405</v>
      </c>
      <c r="Y9" s="46"/>
      <c r="Z9" s="31">
        <v>507</v>
      </c>
      <c r="AA9" s="31">
        <f>COUNTIF($B$3:$Y$44,"=507")</f>
        <v>44</v>
      </c>
    </row>
    <row r="10" spans="1:38" ht="14.25" customHeight="1" thickBot="1" x14ac:dyDescent="0.2">
      <c r="A10" s="46"/>
      <c r="B10" s="24">
        <v>501</v>
      </c>
      <c r="C10" s="25">
        <v>501</v>
      </c>
      <c r="D10" s="24">
        <v>501</v>
      </c>
      <c r="E10" s="25">
        <v>501</v>
      </c>
      <c r="F10" s="51"/>
      <c r="G10" s="24">
        <v>505</v>
      </c>
      <c r="H10" s="25">
        <v>505</v>
      </c>
      <c r="I10" s="24">
        <v>505</v>
      </c>
      <c r="J10" s="25">
        <v>505</v>
      </c>
      <c r="K10" s="51"/>
      <c r="L10" s="24">
        <v>506</v>
      </c>
      <c r="M10" s="25">
        <v>506</v>
      </c>
      <c r="N10" s="24">
        <v>506</v>
      </c>
      <c r="O10" s="25">
        <v>506</v>
      </c>
      <c r="P10" s="24">
        <v>506</v>
      </c>
      <c r="Q10" s="25">
        <v>506</v>
      </c>
      <c r="R10" s="24">
        <v>506</v>
      </c>
      <c r="S10" s="25">
        <v>506</v>
      </c>
      <c r="T10" s="51"/>
      <c r="U10" s="24">
        <v>405</v>
      </c>
      <c r="V10" s="25">
        <v>405</v>
      </c>
      <c r="W10" s="24">
        <v>405</v>
      </c>
      <c r="X10" s="25">
        <v>405</v>
      </c>
      <c r="Y10" s="46"/>
      <c r="Z10" s="31">
        <v>508</v>
      </c>
      <c r="AA10" s="31">
        <f>COUNTIF($B$3:$Y$44,"=508")</f>
        <v>44</v>
      </c>
    </row>
    <row r="11" spans="1:38" ht="14.25" customHeight="1" thickBot="1" x14ac:dyDescent="0.2">
      <c r="A11" s="46"/>
      <c r="B11" s="20"/>
      <c r="C11" s="20"/>
      <c r="D11" s="20"/>
      <c r="E11" s="20"/>
      <c r="F11" s="51"/>
      <c r="G11" s="20"/>
      <c r="H11" s="20"/>
      <c r="I11" s="20"/>
      <c r="J11" s="20"/>
      <c r="K11" s="51"/>
      <c r="L11" s="20"/>
      <c r="M11" s="20"/>
      <c r="N11" s="20"/>
      <c r="O11" s="20"/>
      <c r="P11" s="20"/>
      <c r="Q11" s="20"/>
      <c r="R11" s="20"/>
      <c r="S11" s="20"/>
      <c r="T11" s="51"/>
      <c r="U11" s="20"/>
      <c r="V11" s="20"/>
      <c r="W11" s="20"/>
      <c r="X11" s="20"/>
      <c r="Y11" s="46"/>
      <c r="Z11" s="31">
        <v>509</v>
      </c>
      <c r="AA11" s="31">
        <f>COUNTIF($B$3:$Y$44,"=509")</f>
        <v>44</v>
      </c>
    </row>
    <row r="12" spans="1:38" ht="13.5" customHeight="1" x14ac:dyDescent="0.15">
      <c r="A12" s="46"/>
      <c r="B12" s="22">
        <v>501</v>
      </c>
      <c r="C12" s="23">
        <v>501</v>
      </c>
      <c r="D12" s="22">
        <v>501</v>
      </c>
      <c r="E12" s="23">
        <v>501</v>
      </c>
      <c r="F12" s="51"/>
      <c r="G12" s="22">
        <v>505</v>
      </c>
      <c r="H12" s="23">
        <v>505</v>
      </c>
      <c r="I12" s="22">
        <v>505</v>
      </c>
      <c r="J12" s="23">
        <v>505</v>
      </c>
      <c r="K12" s="51"/>
      <c r="L12" s="22">
        <v>506</v>
      </c>
      <c r="M12" s="23">
        <v>506</v>
      </c>
      <c r="N12" s="22">
        <v>507</v>
      </c>
      <c r="O12" s="23">
        <v>507</v>
      </c>
      <c r="P12" s="22">
        <v>507</v>
      </c>
      <c r="Q12" s="23">
        <v>507</v>
      </c>
      <c r="R12" s="22">
        <v>507</v>
      </c>
      <c r="S12" s="23">
        <v>507</v>
      </c>
      <c r="T12" s="51"/>
      <c r="U12" s="22">
        <v>405</v>
      </c>
      <c r="V12" s="23">
        <v>405</v>
      </c>
      <c r="W12" s="22">
        <v>405</v>
      </c>
      <c r="X12" s="23">
        <v>405</v>
      </c>
      <c r="Y12" s="46"/>
      <c r="Z12" s="31">
        <v>510</v>
      </c>
      <c r="AA12" s="31">
        <f>COUNTIF($B$3:$Y$44,"=510")</f>
        <v>44</v>
      </c>
    </row>
    <row r="13" spans="1:38" ht="14.25" customHeight="1" thickBot="1" x14ac:dyDescent="0.2">
      <c r="A13" s="46"/>
      <c r="B13" s="24">
        <v>501</v>
      </c>
      <c r="C13" s="25">
        <v>501</v>
      </c>
      <c r="D13" s="24">
        <v>501</v>
      </c>
      <c r="E13" s="25">
        <v>501</v>
      </c>
      <c r="F13" s="51"/>
      <c r="G13" s="24">
        <v>505</v>
      </c>
      <c r="H13" s="25">
        <v>505</v>
      </c>
      <c r="I13" s="24">
        <v>505</v>
      </c>
      <c r="J13" s="25">
        <v>505</v>
      </c>
      <c r="K13" s="51"/>
      <c r="L13" s="24">
        <v>506</v>
      </c>
      <c r="M13" s="25">
        <v>506</v>
      </c>
      <c r="N13" s="24">
        <v>507</v>
      </c>
      <c r="O13" s="25">
        <v>507</v>
      </c>
      <c r="P13" s="24">
        <v>507</v>
      </c>
      <c r="Q13" s="25">
        <v>507</v>
      </c>
      <c r="R13" s="24">
        <v>507</v>
      </c>
      <c r="S13" s="25">
        <v>507</v>
      </c>
      <c r="T13" s="51"/>
      <c r="U13" s="24">
        <v>405</v>
      </c>
      <c r="V13" s="25">
        <v>405</v>
      </c>
      <c r="W13" s="24">
        <v>405</v>
      </c>
      <c r="X13" s="25">
        <v>405</v>
      </c>
      <c r="Y13" s="46"/>
      <c r="Z13" s="31">
        <v>405</v>
      </c>
      <c r="AA13" s="31">
        <f>COUNTIF($B$3:$Y$44,"=405")</f>
        <v>44</v>
      </c>
    </row>
    <row r="14" spans="1:38" s="3" customFormat="1" ht="14.25" customHeight="1" thickBot="1" x14ac:dyDescent="0.2">
      <c r="A14" s="46"/>
      <c r="B14" s="28"/>
      <c r="C14" s="29"/>
      <c r="D14" s="28"/>
      <c r="E14" s="29"/>
      <c r="F14" s="51"/>
      <c r="G14" s="20"/>
      <c r="H14" s="20"/>
      <c r="I14" s="20"/>
      <c r="J14" s="20"/>
      <c r="K14" s="51"/>
      <c r="L14"/>
      <c r="M14"/>
      <c r="N14"/>
      <c r="O14"/>
      <c r="P14" s="20"/>
      <c r="Q14" s="20"/>
      <c r="R14" s="20"/>
      <c r="S14" s="20"/>
      <c r="T14" s="51"/>
      <c r="U14" s="20"/>
      <c r="V14" s="20"/>
      <c r="W14" s="20"/>
      <c r="X14" s="20"/>
      <c r="Y14" s="46"/>
      <c r="Z14" s="40" t="s">
        <v>44</v>
      </c>
      <c r="AA14" s="40">
        <f>SUM(AA15:AA19)</f>
        <v>484</v>
      </c>
    </row>
    <row r="15" spans="1:38" ht="13.5" customHeight="1" x14ac:dyDescent="0.15">
      <c r="A15" s="46"/>
      <c r="B15" s="22">
        <v>501</v>
      </c>
      <c r="C15" s="23">
        <v>501</v>
      </c>
      <c r="D15" s="22">
        <v>501</v>
      </c>
      <c r="E15" s="23">
        <v>501</v>
      </c>
      <c r="F15" s="51"/>
      <c r="G15" s="22">
        <v>505</v>
      </c>
      <c r="H15" s="23">
        <v>505</v>
      </c>
      <c r="I15" s="22">
        <v>505</v>
      </c>
      <c r="J15" s="23">
        <v>505</v>
      </c>
      <c r="K15" s="51"/>
      <c r="L15" s="54" t="s">
        <v>22</v>
      </c>
      <c r="M15" s="55"/>
      <c r="N15"/>
      <c r="O15" s="5" t="s">
        <v>10</v>
      </c>
      <c r="P15" s="22">
        <v>507</v>
      </c>
      <c r="Q15" s="23">
        <v>507</v>
      </c>
      <c r="R15" s="22">
        <v>507</v>
      </c>
      <c r="S15" s="23">
        <v>507</v>
      </c>
      <c r="T15" s="51"/>
      <c r="U15" s="22">
        <v>405</v>
      </c>
      <c r="V15" s="23">
        <v>405</v>
      </c>
      <c r="W15" s="22">
        <v>405</v>
      </c>
      <c r="X15" s="23">
        <v>405</v>
      </c>
      <c r="Y15" s="46"/>
      <c r="Z15" s="40" t="s">
        <v>34</v>
      </c>
      <c r="AA15" s="40">
        <v>112</v>
      </c>
    </row>
    <row r="16" spans="1:38" ht="14.25" customHeight="1" thickBot="1" x14ac:dyDescent="0.2">
      <c r="A16" s="46"/>
      <c r="B16" s="24">
        <v>501</v>
      </c>
      <c r="C16" s="25">
        <v>501</v>
      </c>
      <c r="D16" s="24">
        <v>501</v>
      </c>
      <c r="E16" s="25">
        <v>501</v>
      </c>
      <c r="F16" s="51"/>
      <c r="G16" s="24">
        <v>505</v>
      </c>
      <c r="H16" s="25">
        <v>505</v>
      </c>
      <c r="I16" s="24">
        <v>505</v>
      </c>
      <c r="J16" s="25">
        <v>505</v>
      </c>
      <c r="K16" s="51"/>
      <c r="L16" s="54"/>
      <c r="M16" s="55"/>
      <c r="N16"/>
      <c r="O16" s="5" t="s">
        <v>9</v>
      </c>
      <c r="P16" s="24">
        <v>507</v>
      </c>
      <c r="Q16" s="25">
        <v>507</v>
      </c>
      <c r="R16" s="24">
        <v>507</v>
      </c>
      <c r="S16" s="25">
        <v>507</v>
      </c>
      <c r="T16" s="51"/>
      <c r="U16" s="24">
        <v>405</v>
      </c>
      <c r="V16" s="25">
        <v>405</v>
      </c>
      <c r="W16" s="24">
        <v>405</v>
      </c>
      <c r="X16" s="25">
        <v>405</v>
      </c>
      <c r="Y16" s="46"/>
      <c r="Z16" s="40" t="s">
        <v>35</v>
      </c>
      <c r="AA16" s="40">
        <v>104</v>
      </c>
    </row>
    <row r="17" spans="1:27" ht="14.25" customHeight="1" thickBot="1" x14ac:dyDescent="0.2">
      <c r="A17" s="46"/>
      <c r="B17" s="20"/>
      <c r="C17" s="20"/>
      <c r="D17" s="20"/>
      <c r="E17" s="20"/>
      <c r="F17" s="51"/>
      <c r="G17" s="20"/>
      <c r="H17" s="20"/>
      <c r="I17" s="20"/>
      <c r="J17" s="20"/>
      <c r="K17" s="51"/>
      <c r="P17" s="20"/>
      <c r="Q17" s="20"/>
      <c r="R17" s="20"/>
      <c r="S17" s="20"/>
      <c r="T17" s="51"/>
      <c r="U17" s="20"/>
      <c r="V17" s="20"/>
      <c r="W17" s="20"/>
      <c r="X17" s="20"/>
      <c r="Y17" s="46"/>
      <c r="Z17" s="40" t="s">
        <v>37</v>
      </c>
      <c r="AA17" s="40">
        <v>80</v>
      </c>
    </row>
    <row r="18" spans="1:27" ht="13.5" customHeight="1" x14ac:dyDescent="0.15">
      <c r="A18" s="46"/>
      <c r="B18" s="22">
        <v>501</v>
      </c>
      <c r="C18" s="23">
        <v>501</v>
      </c>
      <c r="D18" s="22">
        <v>502</v>
      </c>
      <c r="E18" s="23">
        <v>502</v>
      </c>
      <c r="F18" s="51"/>
      <c r="G18" s="22">
        <v>504</v>
      </c>
      <c r="H18" s="23">
        <v>504</v>
      </c>
      <c r="I18" s="22">
        <v>504</v>
      </c>
      <c r="J18" s="23">
        <v>504</v>
      </c>
      <c r="K18" s="51"/>
      <c r="L18" s="22">
        <v>507</v>
      </c>
      <c r="M18" s="23">
        <v>507</v>
      </c>
      <c r="N18" s="22">
        <v>507</v>
      </c>
      <c r="O18" s="23">
        <v>507</v>
      </c>
      <c r="P18" s="22">
        <v>507</v>
      </c>
      <c r="Q18" s="23">
        <v>507</v>
      </c>
      <c r="R18" s="22">
        <v>507</v>
      </c>
      <c r="S18" s="23">
        <v>507</v>
      </c>
      <c r="T18" s="51"/>
      <c r="U18" s="22">
        <v>510</v>
      </c>
      <c r="V18" s="23">
        <v>510</v>
      </c>
      <c r="W18" s="22">
        <v>405</v>
      </c>
      <c r="X18" s="23">
        <v>405</v>
      </c>
      <c r="Y18" s="46"/>
      <c r="Z18" s="40" t="s">
        <v>39</v>
      </c>
      <c r="AA18" s="40">
        <v>92</v>
      </c>
    </row>
    <row r="19" spans="1:27" ht="14.25" customHeight="1" thickBot="1" x14ac:dyDescent="0.2">
      <c r="A19" s="46"/>
      <c r="B19" s="24">
        <v>501</v>
      </c>
      <c r="C19" s="25">
        <v>501</v>
      </c>
      <c r="D19" s="24">
        <v>502</v>
      </c>
      <c r="E19" s="25">
        <v>502</v>
      </c>
      <c r="F19" s="51"/>
      <c r="G19" s="24">
        <v>504</v>
      </c>
      <c r="H19" s="25">
        <v>504</v>
      </c>
      <c r="I19" s="24">
        <v>504</v>
      </c>
      <c r="J19" s="25">
        <v>504</v>
      </c>
      <c r="K19" s="51"/>
      <c r="L19" s="24">
        <v>507</v>
      </c>
      <c r="M19" s="25">
        <v>507</v>
      </c>
      <c r="N19" s="24">
        <v>507</v>
      </c>
      <c r="O19" s="25">
        <v>507</v>
      </c>
      <c r="P19" s="24">
        <v>507</v>
      </c>
      <c r="Q19" s="25">
        <v>507</v>
      </c>
      <c r="R19" s="24">
        <v>507</v>
      </c>
      <c r="S19" s="25">
        <v>507</v>
      </c>
      <c r="T19" s="51"/>
      <c r="U19" s="24">
        <v>510</v>
      </c>
      <c r="V19" s="25">
        <v>510</v>
      </c>
      <c r="W19" s="24">
        <v>405</v>
      </c>
      <c r="X19" s="25">
        <v>405</v>
      </c>
      <c r="Y19" s="46"/>
      <c r="Z19" s="40" t="s">
        <v>41</v>
      </c>
      <c r="AA19" s="40">
        <v>96</v>
      </c>
    </row>
    <row r="20" spans="1:27" ht="14.25" customHeight="1" thickBot="1" x14ac:dyDescent="0.2">
      <c r="A20" s="46"/>
      <c r="B20" s="20"/>
      <c r="C20" s="20"/>
      <c r="D20" s="20"/>
      <c r="E20" s="20"/>
      <c r="F20" s="51"/>
      <c r="G20" s="20"/>
      <c r="H20" s="20"/>
      <c r="I20" s="20"/>
      <c r="J20" s="20"/>
      <c r="K20" s="51"/>
      <c r="L20" s="20"/>
      <c r="M20" s="20"/>
      <c r="N20" s="20"/>
      <c r="O20" s="20"/>
      <c r="P20" s="20"/>
      <c r="Q20" s="20"/>
      <c r="R20" s="20"/>
      <c r="S20" s="20"/>
      <c r="T20" s="51"/>
      <c r="U20" s="20"/>
      <c r="V20" s="20"/>
      <c r="W20" s="20"/>
      <c r="X20" s="20"/>
      <c r="Y20" s="46"/>
      <c r="Z20" s="33"/>
      <c r="AA20" s="34"/>
    </row>
    <row r="21" spans="1:27" ht="13.5" customHeight="1" x14ac:dyDescent="0.15">
      <c r="A21" s="46"/>
      <c r="B21" s="22">
        <v>502</v>
      </c>
      <c r="C21" s="23">
        <v>502</v>
      </c>
      <c r="D21" s="22">
        <v>502</v>
      </c>
      <c r="E21" s="23">
        <v>502</v>
      </c>
      <c r="F21" s="51"/>
      <c r="G21" s="22">
        <v>504</v>
      </c>
      <c r="H21" s="23">
        <v>504</v>
      </c>
      <c r="I21" s="22">
        <v>504</v>
      </c>
      <c r="J21" s="23">
        <v>504</v>
      </c>
      <c r="K21" s="51"/>
      <c r="L21" s="22">
        <v>507</v>
      </c>
      <c r="M21" s="23">
        <v>507</v>
      </c>
      <c r="N21" s="22">
        <v>507</v>
      </c>
      <c r="O21" s="23">
        <v>507</v>
      </c>
      <c r="P21" s="22">
        <v>508</v>
      </c>
      <c r="Q21" s="23">
        <v>508</v>
      </c>
      <c r="R21" s="22">
        <v>508</v>
      </c>
      <c r="S21" s="23">
        <v>508</v>
      </c>
      <c r="T21" s="51"/>
      <c r="U21" s="22">
        <v>510</v>
      </c>
      <c r="V21" s="23">
        <v>510</v>
      </c>
      <c r="W21" s="22">
        <v>510</v>
      </c>
      <c r="X21" s="23">
        <v>510</v>
      </c>
      <c r="Y21" s="46"/>
      <c r="Z21" s="34"/>
      <c r="AA21" s="34"/>
    </row>
    <row r="22" spans="1:27" ht="14.25" customHeight="1" thickBot="1" x14ac:dyDescent="0.2">
      <c r="A22" s="46"/>
      <c r="B22" s="24">
        <v>502</v>
      </c>
      <c r="C22" s="25">
        <v>502</v>
      </c>
      <c r="D22" s="24">
        <v>502</v>
      </c>
      <c r="E22" s="25">
        <v>502</v>
      </c>
      <c r="F22" s="51"/>
      <c r="G22" s="24">
        <v>504</v>
      </c>
      <c r="H22" s="25">
        <v>504</v>
      </c>
      <c r="I22" s="24">
        <v>504</v>
      </c>
      <c r="J22" s="25">
        <v>504</v>
      </c>
      <c r="K22" s="51"/>
      <c r="L22" s="24">
        <v>507</v>
      </c>
      <c r="M22" s="25">
        <v>507</v>
      </c>
      <c r="N22" s="24">
        <v>507</v>
      </c>
      <c r="O22" s="25">
        <v>507</v>
      </c>
      <c r="P22" s="24">
        <v>508</v>
      </c>
      <c r="Q22" s="25">
        <v>508</v>
      </c>
      <c r="R22" s="24">
        <v>508</v>
      </c>
      <c r="S22" s="25">
        <v>508</v>
      </c>
      <c r="T22" s="51"/>
      <c r="U22" s="24">
        <v>510</v>
      </c>
      <c r="V22" s="25">
        <v>510</v>
      </c>
      <c r="W22" s="24">
        <v>510</v>
      </c>
      <c r="X22" s="25">
        <v>510</v>
      </c>
      <c r="Y22" s="46"/>
      <c r="Z22" s="34"/>
      <c r="AA22" s="34"/>
    </row>
    <row r="23" spans="1:27" ht="14.25" customHeight="1" thickBot="1" x14ac:dyDescent="0.2">
      <c r="A23" s="46"/>
      <c r="B23" s="20"/>
      <c r="C23" s="20"/>
      <c r="D23" s="20"/>
      <c r="E23" s="20"/>
      <c r="F23" s="51"/>
      <c r="G23" s="20"/>
      <c r="H23" s="20"/>
      <c r="I23" s="20"/>
      <c r="J23" s="20"/>
      <c r="K23" s="51"/>
      <c r="T23" s="51"/>
      <c r="U23" s="20"/>
      <c r="V23" s="20"/>
      <c r="W23" s="20"/>
      <c r="X23" s="20"/>
      <c r="Y23" s="46"/>
      <c r="Z23" s="34"/>
      <c r="AA23" s="34"/>
    </row>
    <row r="24" spans="1:27" ht="13.5" customHeight="1" x14ac:dyDescent="0.15">
      <c r="A24" s="46"/>
      <c r="B24" s="22">
        <v>502</v>
      </c>
      <c r="C24" s="23">
        <v>502</v>
      </c>
      <c r="D24" s="22">
        <v>502</v>
      </c>
      <c r="E24" s="23">
        <v>502</v>
      </c>
      <c r="F24" s="51"/>
      <c r="G24" s="22">
        <v>504</v>
      </c>
      <c r="H24" s="23">
        <v>504</v>
      </c>
      <c r="I24" s="22">
        <v>504</v>
      </c>
      <c r="J24" s="23">
        <v>504</v>
      </c>
      <c r="K24" s="51"/>
      <c r="M24" s="22">
        <v>508</v>
      </c>
      <c r="N24" s="23">
        <v>508</v>
      </c>
      <c r="O24" s="5" t="s">
        <v>10</v>
      </c>
      <c r="P24" s="22">
        <v>508</v>
      </c>
      <c r="Q24" s="23">
        <v>508</v>
      </c>
      <c r="R24" s="54" t="s">
        <v>8</v>
      </c>
      <c r="S24" s="55"/>
      <c r="T24" s="51"/>
      <c r="U24" s="22">
        <v>510</v>
      </c>
      <c r="V24" s="23">
        <v>510</v>
      </c>
      <c r="W24" s="22">
        <v>510</v>
      </c>
      <c r="X24" s="23">
        <v>510</v>
      </c>
      <c r="Y24" s="46"/>
      <c r="Z24" s="34"/>
      <c r="AA24" s="34"/>
    </row>
    <row r="25" spans="1:27" ht="14.25" customHeight="1" thickBot="1" x14ac:dyDescent="0.2">
      <c r="A25" s="46"/>
      <c r="B25" s="24">
        <v>502</v>
      </c>
      <c r="C25" s="25">
        <v>502</v>
      </c>
      <c r="D25" s="24">
        <v>502</v>
      </c>
      <c r="E25" s="25">
        <v>502</v>
      </c>
      <c r="F25" s="51"/>
      <c r="G25" s="24">
        <v>504</v>
      </c>
      <c r="H25" s="25">
        <v>504</v>
      </c>
      <c r="I25" s="24">
        <v>504</v>
      </c>
      <c r="J25" s="25">
        <v>504</v>
      </c>
      <c r="K25" s="51"/>
      <c r="M25" s="24">
        <v>508</v>
      </c>
      <c r="N25" s="25">
        <v>508</v>
      </c>
      <c r="O25" s="5" t="s">
        <v>9</v>
      </c>
      <c r="P25" s="24">
        <v>508</v>
      </c>
      <c r="Q25" s="25">
        <v>508</v>
      </c>
      <c r="R25" s="54"/>
      <c r="S25" s="55"/>
      <c r="T25" s="51"/>
      <c r="U25" s="24">
        <v>510</v>
      </c>
      <c r="V25" s="25">
        <v>510</v>
      </c>
      <c r="W25" s="24">
        <v>510</v>
      </c>
      <c r="X25" s="25">
        <v>510</v>
      </c>
      <c r="Y25" s="46"/>
      <c r="Z25" s="34"/>
      <c r="AA25" s="34"/>
    </row>
    <row r="26" spans="1:27" ht="14.25" customHeight="1" thickBot="1" x14ac:dyDescent="0.2">
      <c r="A26" s="46"/>
      <c r="B26" s="20"/>
      <c r="C26" s="20"/>
      <c r="D26" s="20"/>
      <c r="E26" s="20"/>
      <c r="F26" s="51"/>
      <c r="G26" s="20"/>
      <c r="H26" s="20"/>
      <c r="I26" s="20"/>
      <c r="J26" s="20"/>
      <c r="K26" s="51"/>
      <c r="T26" s="51"/>
      <c r="U26" s="20"/>
      <c r="V26" s="20"/>
      <c r="W26" s="20"/>
      <c r="X26" s="20"/>
      <c r="Y26" s="46"/>
      <c r="Z26" s="34"/>
      <c r="AA26" s="34"/>
    </row>
    <row r="27" spans="1:27" ht="13.5" customHeight="1" x14ac:dyDescent="0.15">
      <c r="A27" s="46"/>
      <c r="B27" s="22">
        <v>502</v>
      </c>
      <c r="C27" s="23">
        <v>502</v>
      </c>
      <c r="D27" s="22">
        <v>502</v>
      </c>
      <c r="E27" s="23">
        <v>502</v>
      </c>
      <c r="F27" s="51"/>
      <c r="G27" s="22">
        <v>504</v>
      </c>
      <c r="H27" s="23">
        <v>504</v>
      </c>
      <c r="I27" s="22">
        <v>504</v>
      </c>
      <c r="J27" s="23">
        <v>504</v>
      </c>
      <c r="K27" s="51"/>
      <c r="L27" s="22">
        <v>508</v>
      </c>
      <c r="M27" s="23">
        <v>508</v>
      </c>
      <c r="N27" s="22">
        <v>508</v>
      </c>
      <c r="O27" s="23">
        <v>508</v>
      </c>
      <c r="P27" s="22">
        <v>508</v>
      </c>
      <c r="Q27" s="23">
        <v>508</v>
      </c>
      <c r="R27" s="22">
        <v>508</v>
      </c>
      <c r="S27" s="23">
        <v>508</v>
      </c>
      <c r="T27" s="51"/>
      <c r="U27" s="22">
        <v>510</v>
      </c>
      <c r="V27" s="23">
        <v>510</v>
      </c>
      <c r="W27" s="22">
        <v>510</v>
      </c>
      <c r="X27" s="23">
        <v>510</v>
      </c>
      <c r="Y27" s="46"/>
      <c r="Z27" s="34"/>
      <c r="AA27" s="34"/>
    </row>
    <row r="28" spans="1:27" ht="14.25" customHeight="1" thickBot="1" x14ac:dyDescent="0.2">
      <c r="A28" s="46"/>
      <c r="B28" s="24">
        <v>502</v>
      </c>
      <c r="C28" s="25">
        <v>502</v>
      </c>
      <c r="D28" s="24">
        <v>502</v>
      </c>
      <c r="E28" s="25">
        <v>502</v>
      </c>
      <c r="F28" s="51"/>
      <c r="G28" s="24">
        <v>504</v>
      </c>
      <c r="H28" s="25">
        <v>504</v>
      </c>
      <c r="I28" s="24">
        <v>504</v>
      </c>
      <c r="J28" s="25">
        <v>504</v>
      </c>
      <c r="K28" s="51"/>
      <c r="L28" s="24">
        <v>508</v>
      </c>
      <c r="M28" s="25">
        <v>508</v>
      </c>
      <c r="N28" s="24">
        <v>508</v>
      </c>
      <c r="O28" s="25">
        <v>508</v>
      </c>
      <c r="P28" s="24">
        <v>508</v>
      </c>
      <c r="Q28" s="25">
        <v>508</v>
      </c>
      <c r="R28" s="24">
        <v>508</v>
      </c>
      <c r="S28" s="25">
        <v>508</v>
      </c>
      <c r="T28" s="51"/>
      <c r="U28" s="24">
        <v>510</v>
      </c>
      <c r="V28" s="25">
        <v>510</v>
      </c>
      <c r="W28" s="24">
        <v>510</v>
      </c>
      <c r="X28" s="25">
        <v>510</v>
      </c>
      <c r="Y28" s="46"/>
      <c r="Z28" s="34"/>
      <c r="AA28" s="34"/>
    </row>
    <row r="29" spans="1:27" ht="14.25" customHeight="1" thickBot="1" x14ac:dyDescent="0.2">
      <c r="A29" s="46"/>
      <c r="B29" s="20"/>
      <c r="C29" s="20"/>
      <c r="D29" s="20"/>
      <c r="E29" s="20"/>
      <c r="F29" s="51"/>
      <c r="G29" s="20"/>
      <c r="H29" s="20"/>
      <c r="I29" s="20"/>
      <c r="J29" s="20"/>
      <c r="K29" s="51"/>
      <c r="L29" s="20"/>
      <c r="M29" s="20"/>
      <c r="N29" s="20"/>
      <c r="O29" s="20"/>
      <c r="P29" s="20"/>
      <c r="Q29" s="20"/>
      <c r="R29" s="20"/>
      <c r="S29" s="20"/>
      <c r="T29" s="51"/>
      <c r="U29" s="20"/>
      <c r="V29" s="20"/>
      <c r="W29" s="20"/>
      <c r="X29" s="20"/>
      <c r="Y29" s="46"/>
      <c r="Z29" s="34"/>
      <c r="AA29" s="34"/>
    </row>
    <row r="30" spans="1:27" ht="13.5" customHeight="1" x14ac:dyDescent="0.15">
      <c r="A30" s="46"/>
      <c r="B30" s="22">
        <v>502</v>
      </c>
      <c r="C30" s="23">
        <v>502</v>
      </c>
      <c r="D30" s="22">
        <v>502</v>
      </c>
      <c r="E30" s="23">
        <v>502</v>
      </c>
      <c r="F30" s="51"/>
      <c r="G30" s="22">
        <v>504</v>
      </c>
      <c r="H30" s="23">
        <v>504</v>
      </c>
      <c r="I30" s="22">
        <v>504</v>
      </c>
      <c r="J30" s="23">
        <v>504</v>
      </c>
      <c r="K30" s="51"/>
      <c r="L30" s="22">
        <v>508</v>
      </c>
      <c r="M30" s="23">
        <v>508</v>
      </c>
      <c r="N30" s="22">
        <v>508</v>
      </c>
      <c r="O30" s="23">
        <v>508</v>
      </c>
      <c r="P30" s="22">
        <v>508</v>
      </c>
      <c r="Q30" s="23">
        <v>508</v>
      </c>
      <c r="R30" s="22">
        <v>509</v>
      </c>
      <c r="S30" s="23">
        <v>509</v>
      </c>
      <c r="T30" s="51"/>
      <c r="U30" s="22">
        <v>510</v>
      </c>
      <c r="V30" s="23">
        <v>510</v>
      </c>
      <c r="W30" s="22">
        <v>510</v>
      </c>
      <c r="X30" s="23">
        <v>510</v>
      </c>
      <c r="Y30" s="46"/>
      <c r="Z30" s="34"/>
      <c r="AA30" s="34"/>
    </row>
    <row r="31" spans="1:27" ht="14.25" customHeight="1" thickBot="1" x14ac:dyDescent="0.2">
      <c r="A31" s="46"/>
      <c r="B31" s="24">
        <v>502</v>
      </c>
      <c r="C31" s="25">
        <v>502</v>
      </c>
      <c r="D31" s="24">
        <v>502</v>
      </c>
      <c r="E31" s="25">
        <v>502</v>
      </c>
      <c r="F31" s="51"/>
      <c r="G31" s="24">
        <v>504</v>
      </c>
      <c r="H31" s="25">
        <v>504</v>
      </c>
      <c r="I31" s="24">
        <v>504</v>
      </c>
      <c r="J31" s="25">
        <v>504</v>
      </c>
      <c r="K31" s="51"/>
      <c r="L31" s="24">
        <v>508</v>
      </c>
      <c r="M31" s="25">
        <v>508</v>
      </c>
      <c r="N31" s="24">
        <v>508</v>
      </c>
      <c r="O31" s="25">
        <v>508</v>
      </c>
      <c r="P31" s="24">
        <v>508</v>
      </c>
      <c r="Q31" s="25">
        <v>508</v>
      </c>
      <c r="R31" s="24">
        <v>509</v>
      </c>
      <c r="S31" s="25">
        <v>509</v>
      </c>
      <c r="T31" s="51"/>
      <c r="U31" s="24">
        <v>510</v>
      </c>
      <c r="V31" s="25">
        <v>510</v>
      </c>
      <c r="W31" s="24">
        <v>510</v>
      </c>
      <c r="X31" s="25">
        <v>510</v>
      </c>
      <c r="Y31" s="46"/>
      <c r="Z31" s="34"/>
      <c r="AA31" s="34"/>
    </row>
    <row r="32" spans="1:27" ht="13.5" customHeight="1" thickBot="1" x14ac:dyDescent="0.2">
      <c r="A32" s="46"/>
      <c r="B32" s="20"/>
      <c r="C32" s="20"/>
      <c r="D32" s="20"/>
      <c r="E32" s="20"/>
      <c r="F32" s="51"/>
      <c r="G32" s="20"/>
      <c r="H32" s="20"/>
      <c r="I32" s="20"/>
      <c r="J32" s="20"/>
      <c r="K32" s="51"/>
      <c r="L32" s="20"/>
      <c r="M32" s="20"/>
      <c r="N32" s="20"/>
      <c r="O32" s="20"/>
      <c r="P32" s="20"/>
      <c r="Q32" s="20"/>
      <c r="R32" s="20"/>
      <c r="S32" s="20"/>
      <c r="T32" s="51"/>
      <c r="U32" s="20"/>
      <c r="V32" s="20"/>
      <c r="W32" s="20"/>
      <c r="X32" s="20"/>
      <c r="Y32" s="46"/>
      <c r="Z32" s="34"/>
      <c r="AA32" s="34"/>
    </row>
    <row r="33" spans="1:27" ht="13.5" customHeight="1" x14ac:dyDescent="0.15">
      <c r="A33" s="46"/>
      <c r="B33" s="22">
        <v>502</v>
      </c>
      <c r="C33" s="23">
        <v>502</v>
      </c>
      <c r="D33" s="22">
        <v>502</v>
      </c>
      <c r="E33" s="23">
        <v>502</v>
      </c>
      <c r="F33" s="51"/>
      <c r="G33" s="22">
        <v>503</v>
      </c>
      <c r="H33" s="23">
        <v>503</v>
      </c>
      <c r="I33" s="22">
        <v>504</v>
      </c>
      <c r="J33" s="23">
        <v>504</v>
      </c>
      <c r="K33" s="51"/>
      <c r="L33" s="22">
        <v>509</v>
      </c>
      <c r="M33" s="23">
        <v>509</v>
      </c>
      <c r="N33" s="22">
        <v>509</v>
      </c>
      <c r="O33" s="23">
        <v>509</v>
      </c>
      <c r="P33" s="22">
        <v>509</v>
      </c>
      <c r="Q33" s="23">
        <v>509</v>
      </c>
      <c r="R33" s="22">
        <v>509</v>
      </c>
      <c r="S33" s="23">
        <v>509</v>
      </c>
      <c r="T33" s="51"/>
      <c r="U33" s="22">
        <v>510</v>
      </c>
      <c r="V33" s="23">
        <v>510</v>
      </c>
      <c r="W33" s="22">
        <v>510</v>
      </c>
      <c r="X33" s="23">
        <v>510</v>
      </c>
      <c r="Y33" s="46"/>
      <c r="Z33" s="34"/>
      <c r="AA33" s="34"/>
    </row>
    <row r="34" spans="1:27" ht="13.5" customHeight="1" thickBot="1" x14ac:dyDescent="0.2">
      <c r="A34" s="46"/>
      <c r="B34" s="24">
        <v>502</v>
      </c>
      <c r="C34" s="25">
        <v>502</v>
      </c>
      <c r="D34" s="24">
        <v>502</v>
      </c>
      <c r="E34" s="25">
        <v>502</v>
      </c>
      <c r="F34" s="51"/>
      <c r="G34" s="24">
        <v>503</v>
      </c>
      <c r="H34" s="25">
        <v>503</v>
      </c>
      <c r="I34" s="24">
        <v>504</v>
      </c>
      <c r="J34" s="25">
        <v>504</v>
      </c>
      <c r="K34" s="51"/>
      <c r="L34" s="24">
        <v>509</v>
      </c>
      <c r="M34" s="25">
        <v>509</v>
      </c>
      <c r="N34" s="24">
        <v>509</v>
      </c>
      <c r="O34" s="25">
        <v>509</v>
      </c>
      <c r="P34" s="24">
        <v>509</v>
      </c>
      <c r="Q34" s="25">
        <v>509</v>
      </c>
      <c r="R34" s="24">
        <v>509</v>
      </c>
      <c r="S34" s="25">
        <v>509</v>
      </c>
      <c r="T34" s="51"/>
      <c r="U34" s="24">
        <v>510</v>
      </c>
      <c r="V34" s="25">
        <v>510</v>
      </c>
      <c r="W34" s="24">
        <v>510</v>
      </c>
      <c r="X34" s="25">
        <v>510</v>
      </c>
      <c r="Y34" s="46"/>
      <c r="Z34" s="34"/>
      <c r="AA34" s="34"/>
    </row>
    <row r="35" spans="1:27" ht="14.25" customHeight="1" thickBot="1" x14ac:dyDescent="0.2">
      <c r="A35" s="46"/>
      <c r="B35" s="20"/>
      <c r="C35" s="20"/>
      <c r="D35" s="20"/>
      <c r="E35" s="20"/>
      <c r="F35" s="51"/>
      <c r="K35" s="51"/>
      <c r="L35" s="20"/>
      <c r="M35" s="20"/>
      <c r="N35" s="20"/>
      <c r="O35" s="20"/>
      <c r="P35" s="20"/>
      <c r="Q35" s="20"/>
      <c r="R35" s="20"/>
      <c r="S35" s="20"/>
      <c r="T35" s="51"/>
      <c r="U35" s="20"/>
      <c r="V35" s="20"/>
      <c r="W35" s="20"/>
      <c r="X35" s="20"/>
      <c r="Y35" s="46"/>
      <c r="Z35" s="34"/>
      <c r="AA35" s="34"/>
    </row>
    <row r="36" spans="1:27" ht="13.5" customHeight="1" x14ac:dyDescent="0.15">
      <c r="A36" s="46"/>
      <c r="B36" s="22">
        <v>503</v>
      </c>
      <c r="C36" s="23">
        <v>503</v>
      </c>
      <c r="D36" s="22">
        <v>503</v>
      </c>
      <c r="E36" s="23">
        <v>503</v>
      </c>
      <c r="F36" s="51"/>
      <c r="G36" s="54" t="s">
        <v>8</v>
      </c>
      <c r="H36" s="55"/>
      <c r="I36" s="22">
        <v>503</v>
      </c>
      <c r="J36" s="23">
        <v>503</v>
      </c>
      <c r="K36" s="51"/>
      <c r="L36" s="22">
        <v>509</v>
      </c>
      <c r="M36" s="23">
        <v>509</v>
      </c>
      <c r="N36" s="22">
        <v>509</v>
      </c>
      <c r="O36" s="23">
        <v>509</v>
      </c>
      <c r="P36" s="22">
        <v>509</v>
      </c>
      <c r="Q36" s="23">
        <v>509</v>
      </c>
      <c r="R36" s="22">
        <v>509</v>
      </c>
      <c r="S36" s="23">
        <v>509</v>
      </c>
      <c r="T36" s="51"/>
      <c r="U36" s="22">
        <v>509</v>
      </c>
      <c r="V36" s="23">
        <v>509</v>
      </c>
      <c r="W36" s="22">
        <v>509</v>
      </c>
      <c r="X36" s="23">
        <v>509</v>
      </c>
      <c r="Y36" s="46"/>
      <c r="Z36" s="34"/>
      <c r="AA36" s="34"/>
    </row>
    <row r="37" spans="1:27" ht="14.25" customHeight="1" thickBot="1" x14ac:dyDescent="0.2">
      <c r="A37" s="46"/>
      <c r="B37" s="24">
        <v>503</v>
      </c>
      <c r="C37" s="25">
        <v>503</v>
      </c>
      <c r="D37" s="24">
        <v>503</v>
      </c>
      <c r="E37" s="25">
        <v>503</v>
      </c>
      <c r="F37" s="51"/>
      <c r="G37" s="54"/>
      <c r="H37" s="55"/>
      <c r="I37" s="24">
        <v>503</v>
      </c>
      <c r="J37" s="25">
        <v>503</v>
      </c>
      <c r="K37" s="51"/>
      <c r="L37" s="24">
        <v>509</v>
      </c>
      <c r="M37" s="25">
        <v>509</v>
      </c>
      <c r="N37" s="24">
        <v>509</v>
      </c>
      <c r="O37" s="25">
        <v>509</v>
      </c>
      <c r="P37" s="24">
        <v>509</v>
      </c>
      <c r="Q37" s="25">
        <v>509</v>
      </c>
      <c r="R37" s="24">
        <v>509</v>
      </c>
      <c r="S37" s="25">
        <v>509</v>
      </c>
      <c r="T37" s="51"/>
      <c r="U37" s="24">
        <v>509</v>
      </c>
      <c r="V37" s="25">
        <v>509</v>
      </c>
      <c r="W37" s="24">
        <v>509</v>
      </c>
      <c r="X37" s="25">
        <v>509</v>
      </c>
      <c r="Y37" s="46"/>
      <c r="Z37" s="34"/>
      <c r="AA37" s="34"/>
    </row>
    <row r="38" spans="1:27" ht="14.25" customHeight="1" thickBot="1" x14ac:dyDescent="0.2">
      <c r="A38" s="46"/>
      <c r="B38" s="20"/>
      <c r="C38" s="20"/>
      <c r="D38" s="20"/>
      <c r="E38" s="20"/>
      <c r="F38" s="51"/>
      <c r="K38" s="35"/>
      <c r="T38" s="35"/>
      <c r="Y38" s="46"/>
      <c r="Z38" s="34"/>
      <c r="AA38" s="34"/>
    </row>
    <row r="39" spans="1:27" ht="13.5" customHeight="1" x14ac:dyDescent="0.15">
      <c r="A39" s="46"/>
      <c r="B39" s="22">
        <v>503</v>
      </c>
      <c r="C39" s="23">
        <v>503</v>
      </c>
      <c r="D39" s="22">
        <v>503</v>
      </c>
      <c r="E39" s="23">
        <v>503</v>
      </c>
      <c r="F39" s="51"/>
      <c r="H39" s="65" t="s">
        <v>18</v>
      </c>
      <c r="I39" s="65"/>
      <c r="K39" s="35"/>
      <c r="L39"/>
      <c r="M39"/>
      <c r="N39"/>
      <c r="O39"/>
      <c r="T39" s="35"/>
      <c r="U39"/>
      <c r="V39"/>
      <c r="W39"/>
      <c r="X39"/>
      <c r="Y39" s="46"/>
      <c r="Z39" s="34"/>
      <c r="AA39" s="34"/>
    </row>
    <row r="40" spans="1:27" ht="14.25" customHeight="1" thickBot="1" x14ac:dyDescent="0.2">
      <c r="A40" s="46"/>
      <c r="B40" s="24">
        <v>503</v>
      </c>
      <c r="C40" s="25">
        <v>503</v>
      </c>
      <c r="D40" s="24">
        <v>503</v>
      </c>
      <c r="E40" s="25">
        <v>503</v>
      </c>
      <c r="F40" s="51"/>
      <c r="H40" s="65"/>
      <c r="I40" s="65"/>
      <c r="K40" s="35"/>
      <c r="L40"/>
      <c r="M40"/>
      <c r="N40"/>
      <c r="O40"/>
      <c r="T40" s="35"/>
      <c r="U40"/>
      <c r="V40"/>
      <c r="W40"/>
      <c r="X40"/>
      <c r="Y40" s="46"/>
      <c r="Z40" s="34"/>
      <c r="AA40" s="34"/>
    </row>
    <row r="41" spans="1:27" ht="14.25" customHeight="1" thickBot="1" x14ac:dyDescent="0.2">
      <c r="A41" s="46"/>
      <c r="B41" s="20"/>
      <c r="C41" s="20"/>
      <c r="D41" s="20"/>
      <c r="E41" s="20"/>
      <c r="F41" s="51"/>
      <c r="K41" s="35"/>
      <c r="L41"/>
      <c r="M41"/>
      <c r="N41"/>
      <c r="O41"/>
      <c r="T41" s="35"/>
      <c r="U41"/>
      <c r="V41"/>
      <c r="W41"/>
      <c r="X41"/>
      <c r="Y41" s="46"/>
      <c r="Z41" s="34"/>
      <c r="AA41" s="34"/>
    </row>
    <row r="42" spans="1:27" ht="13.5" customHeight="1" x14ac:dyDescent="0.15">
      <c r="A42" s="46"/>
      <c r="B42" s="22">
        <v>503</v>
      </c>
      <c r="C42" s="23">
        <v>503</v>
      </c>
      <c r="D42" s="22">
        <v>503</v>
      </c>
      <c r="E42" s="23">
        <v>503</v>
      </c>
      <c r="F42" s="51"/>
      <c r="G42" s="22">
        <v>503</v>
      </c>
      <c r="H42" s="23">
        <v>503</v>
      </c>
      <c r="I42" s="22">
        <v>503</v>
      </c>
      <c r="J42" s="23">
        <v>503</v>
      </c>
      <c r="K42" s="22">
        <v>503</v>
      </c>
      <c r="L42" s="23">
        <v>503</v>
      </c>
      <c r="M42"/>
      <c r="N42"/>
      <c r="O42"/>
      <c r="P42"/>
      <c r="Q42"/>
      <c r="R42"/>
      <c r="S42"/>
      <c r="T42" s="35"/>
      <c r="U42"/>
      <c r="V42"/>
      <c r="W42"/>
      <c r="X42"/>
      <c r="Y42" s="46"/>
      <c r="Z42" s="34"/>
      <c r="AA42" s="34"/>
    </row>
    <row r="43" spans="1:27" ht="14.25" customHeight="1" thickBot="1" x14ac:dyDescent="0.2">
      <c r="A43" s="46"/>
      <c r="B43" s="24">
        <v>503</v>
      </c>
      <c r="C43" s="25">
        <v>503</v>
      </c>
      <c r="D43" s="24">
        <v>503</v>
      </c>
      <c r="E43" s="25">
        <v>503</v>
      </c>
      <c r="F43" s="51"/>
      <c r="G43" s="24">
        <v>503</v>
      </c>
      <c r="H43" s="25">
        <v>503</v>
      </c>
      <c r="I43" s="24">
        <v>503</v>
      </c>
      <c r="J43" s="25">
        <v>503</v>
      </c>
      <c r="K43" s="24">
        <v>503</v>
      </c>
      <c r="L43" s="25">
        <v>503</v>
      </c>
      <c r="M43"/>
      <c r="N43"/>
      <c r="O43"/>
      <c r="P43"/>
      <c r="Q43"/>
      <c r="R43"/>
      <c r="S43"/>
      <c r="T43" s="35"/>
      <c r="U43"/>
      <c r="V43"/>
      <c r="W43"/>
      <c r="X43"/>
      <c r="Y43" s="46"/>
      <c r="Z43" s="34"/>
      <c r="AA43" s="34"/>
    </row>
    <row r="44" spans="1:27" ht="13.5" customHeight="1" x14ac:dyDescent="0.15">
      <c r="K44"/>
      <c r="O44"/>
      <c r="P44"/>
      <c r="Q44"/>
      <c r="R44"/>
      <c r="S44"/>
      <c r="T44"/>
      <c r="Z44" s="34"/>
      <c r="AA44" s="34"/>
    </row>
  </sheetData>
  <mergeCells count="15">
    <mergeCell ref="A1:Y1"/>
    <mergeCell ref="Y2:Y43"/>
    <mergeCell ref="T2:T37"/>
    <mergeCell ref="A2:A43"/>
    <mergeCell ref="L2:O2"/>
    <mergeCell ref="G2:J2"/>
    <mergeCell ref="P2:S2"/>
    <mergeCell ref="U2:X2"/>
    <mergeCell ref="B2:E2"/>
    <mergeCell ref="H39:I40"/>
    <mergeCell ref="L15:M16"/>
    <mergeCell ref="R24:S25"/>
    <mergeCell ref="F2:F43"/>
    <mergeCell ref="G36:H37"/>
    <mergeCell ref="K2:K37"/>
  </mergeCells>
  <phoneticPr fontId="8" type="noConversion"/>
  <conditionalFormatting sqref="A1:Y43">
    <cfRule type="cellIs" dxfId="10" priority="1" operator="equal">
      <formula>405</formula>
    </cfRule>
    <cfRule type="cellIs" dxfId="9" priority="2" operator="equal">
      <formula>510</formula>
    </cfRule>
    <cfRule type="cellIs" dxfId="8" priority="3" operator="equal">
      <formula>509</formula>
    </cfRule>
    <cfRule type="cellIs" dxfId="7" priority="4" operator="equal">
      <formula>508</formula>
    </cfRule>
    <cfRule type="cellIs" dxfId="6" priority="5" operator="equal">
      <formula>507</formula>
    </cfRule>
    <cfRule type="cellIs" dxfId="5" priority="6" operator="equal">
      <formula>506</formula>
    </cfRule>
    <cfRule type="cellIs" dxfId="4" priority="7" operator="equal">
      <formula>505</formula>
    </cfRule>
    <cfRule type="cellIs" dxfId="3" priority="8" operator="equal">
      <formula>504</formula>
    </cfRule>
    <cfRule type="cellIs" dxfId="2" priority="9" operator="equal">
      <formula>503</formula>
    </cfRule>
    <cfRule type="cellIs" dxfId="1" priority="10" operator="equal">
      <formula>502</formula>
    </cfRule>
    <cfRule type="cellIs" dxfId="0" priority="11" operator="equal">
      <formula>501</formula>
    </cfRule>
  </conditionalFormatting>
  <pageMargins left="0.11811023622047245" right="0.11811023622047245" top="0.15748031496062992" bottom="0.15748031496062992" header="0.11811023622047245" footer="0.11811023622047245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zoomScale="70" zoomScaleNormal="70" workbookViewId="0">
      <selection activeCell="AC2" sqref="AC2:AC53"/>
    </sheetView>
  </sheetViews>
  <sheetFormatPr defaultColWidth="9" defaultRowHeight="13.5" x14ac:dyDescent="0.15"/>
  <cols>
    <col min="1" max="1" width="7.375" bestFit="1" customWidth="1"/>
    <col min="2" max="3" width="4.75" style="1" customWidth="1"/>
    <col min="4" max="4" width="5.75" style="1" customWidth="1"/>
    <col min="5" max="8" width="4.75" style="1" customWidth="1"/>
    <col min="9" max="9" width="6.625" style="1" customWidth="1"/>
    <col min="10" max="13" width="4.75" style="1" customWidth="1"/>
    <col min="14" max="14" width="6.375" style="1" customWidth="1"/>
    <col min="15" max="18" width="4.75" style="1" customWidth="1"/>
    <col min="19" max="19" width="6.625" style="36" customWidth="1"/>
    <col min="20" max="23" width="4.75" style="36" customWidth="1"/>
    <col min="24" max="24" width="6.375" style="36" customWidth="1"/>
    <col min="25" max="28" width="4.75" style="36" customWidth="1"/>
    <col min="30" max="30" width="4.75" style="37" customWidth="1"/>
    <col min="31" max="31" width="4.5" bestFit="1" customWidth="1"/>
    <col min="32" max="32" width="4.75" customWidth="1"/>
    <col min="33" max="33" width="9" bestFit="1" customWidth="1"/>
    <col min="34" max="251" width="10" customWidth="1"/>
  </cols>
  <sheetData>
    <row r="1" spans="1:34" ht="33.75" x14ac:dyDescent="0.15">
      <c r="B1" s="53" t="s">
        <v>64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D1" s="36"/>
      <c r="AE1" s="1"/>
    </row>
    <row r="2" spans="1:34" ht="14.25" customHeight="1" thickBot="1" x14ac:dyDescent="0.2">
      <c r="A2" s="12"/>
      <c r="B2" s="59" t="s">
        <v>0</v>
      </c>
      <c r="C2" s="59"/>
      <c r="D2" s="51" t="s">
        <v>16</v>
      </c>
      <c r="E2" s="67" t="s">
        <v>23</v>
      </c>
      <c r="F2" s="59"/>
      <c r="G2" s="59"/>
      <c r="H2" s="59"/>
      <c r="I2" s="51" t="s">
        <v>16</v>
      </c>
      <c r="J2" s="59" t="s">
        <v>2</v>
      </c>
      <c r="K2" s="59"/>
      <c r="L2" s="59"/>
      <c r="M2" s="59"/>
      <c r="N2" s="51" t="s">
        <v>16</v>
      </c>
      <c r="O2" s="59" t="s">
        <v>3</v>
      </c>
      <c r="P2" s="59"/>
      <c r="Q2" s="59"/>
      <c r="R2" s="59"/>
      <c r="S2" s="51" t="s">
        <v>16</v>
      </c>
      <c r="T2" s="59" t="s">
        <v>58</v>
      </c>
      <c r="U2" s="59"/>
      <c r="V2" s="59"/>
      <c r="W2" s="59"/>
      <c r="X2" s="51" t="s">
        <v>16</v>
      </c>
      <c r="Y2" s="59" t="s">
        <v>59</v>
      </c>
      <c r="Z2" s="59"/>
      <c r="AA2" s="59"/>
      <c r="AB2" s="59"/>
      <c r="AC2" s="45"/>
      <c r="AD2" s="36">
        <v>406</v>
      </c>
      <c r="AE2" s="1">
        <f>COUNTIF($B$3:$AB$98,"=406")</f>
        <v>43</v>
      </c>
    </row>
    <row r="3" spans="1:34" ht="13.5" customHeight="1" x14ac:dyDescent="0.15">
      <c r="A3" s="66">
        <v>1</v>
      </c>
      <c r="B3" s="22">
        <v>406</v>
      </c>
      <c r="C3" s="23">
        <v>406</v>
      </c>
      <c r="D3" s="51"/>
      <c r="E3" s="22">
        <v>410</v>
      </c>
      <c r="F3" s="23">
        <v>410</v>
      </c>
      <c r="G3" s="22">
        <v>410</v>
      </c>
      <c r="H3" s="23">
        <v>410</v>
      </c>
      <c r="I3" s="51"/>
      <c r="J3" s="22">
        <v>410</v>
      </c>
      <c r="K3" s="23">
        <v>410</v>
      </c>
      <c r="L3" s="22">
        <v>410</v>
      </c>
      <c r="M3" s="23">
        <v>410</v>
      </c>
      <c r="N3" s="51"/>
      <c r="O3" s="8">
        <v>606</v>
      </c>
      <c r="P3" s="9">
        <v>606</v>
      </c>
      <c r="Q3" s="8">
        <v>606</v>
      </c>
      <c r="R3" s="9">
        <v>606</v>
      </c>
      <c r="S3" s="51"/>
      <c r="T3" s="8">
        <v>606</v>
      </c>
      <c r="U3" s="9">
        <v>606</v>
      </c>
      <c r="V3" s="8">
        <v>606</v>
      </c>
      <c r="W3" s="9">
        <v>606</v>
      </c>
      <c r="X3" s="51"/>
      <c r="Y3" s="8"/>
      <c r="Z3" s="9"/>
      <c r="AA3" s="8"/>
      <c r="AB3" s="9"/>
      <c r="AC3" s="45"/>
      <c r="AD3" s="36">
        <v>407</v>
      </c>
      <c r="AE3" s="1">
        <f>COUNTIF($B$3:$AB$98,"=407")</f>
        <v>43</v>
      </c>
    </row>
    <row r="4" spans="1:34" ht="14.25" customHeight="1" thickBot="1" x14ac:dyDescent="0.2">
      <c r="A4" s="66"/>
      <c r="B4" s="24">
        <v>406</v>
      </c>
      <c r="C4" s="25">
        <v>406</v>
      </c>
      <c r="D4" s="51"/>
      <c r="E4" s="24">
        <v>410</v>
      </c>
      <c r="F4" s="25">
        <v>410</v>
      </c>
      <c r="G4" s="24">
        <v>410</v>
      </c>
      <c r="H4" s="25">
        <v>410</v>
      </c>
      <c r="I4" s="51"/>
      <c r="J4" s="24">
        <v>410</v>
      </c>
      <c r="K4" s="25">
        <v>410</v>
      </c>
      <c r="L4" s="24">
        <v>410</v>
      </c>
      <c r="M4" s="25">
        <v>410</v>
      </c>
      <c r="N4" s="51"/>
      <c r="O4" s="10">
        <v>606</v>
      </c>
      <c r="P4" s="11">
        <v>606</v>
      </c>
      <c r="Q4" s="10">
        <v>606</v>
      </c>
      <c r="R4" s="11">
        <v>606</v>
      </c>
      <c r="S4" s="51"/>
      <c r="T4" s="10">
        <v>606</v>
      </c>
      <c r="U4" s="11">
        <v>606</v>
      </c>
      <c r="V4" s="10">
        <v>606</v>
      </c>
      <c r="W4" s="11">
        <v>606</v>
      </c>
      <c r="X4" s="51"/>
      <c r="Y4" s="10"/>
      <c r="Z4" s="11"/>
      <c r="AA4" s="10"/>
      <c r="AB4" s="11"/>
      <c r="AC4" s="45"/>
      <c r="AD4" s="36">
        <v>408</v>
      </c>
      <c r="AE4" s="1">
        <f>COUNTIF($B$3:$AB$98,"=408")</f>
        <v>43</v>
      </c>
    </row>
    <row r="5" spans="1:34" ht="14.25" customHeight="1" thickBot="1" x14ac:dyDescent="0.2">
      <c r="A5" s="13"/>
      <c r="B5" s="20"/>
      <c r="C5" s="20"/>
      <c r="D5" s="51"/>
      <c r="E5" s="20"/>
      <c r="F5" s="20"/>
      <c r="G5" s="20"/>
      <c r="H5" s="20"/>
      <c r="I5" s="51"/>
      <c r="J5" s="20"/>
      <c r="K5" s="20"/>
      <c r="L5" s="20"/>
      <c r="M5" s="20"/>
      <c r="N5" s="51"/>
      <c r="S5" s="51"/>
      <c r="T5" s="20"/>
      <c r="U5" s="20"/>
      <c r="V5" s="20"/>
      <c r="W5" s="20"/>
      <c r="X5" s="51"/>
      <c r="AC5" s="45"/>
      <c r="AD5" s="36">
        <v>409</v>
      </c>
      <c r="AE5" s="1">
        <f>COUNTIF($B$3:$AB$98,"=409")</f>
        <v>43</v>
      </c>
    </row>
    <row r="6" spans="1:34" ht="13.5" customHeight="1" x14ac:dyDescent="0.15">
      <c r="A6" s="66">
        <v>2</v>
      </c>
      <c r="B6" s="22">
        <v>406</v>
      </c>
      <c r="C6" s="23">
        <v>406</v>
      </c>
      <c r="D6" s="51"/>
      <c r="E6" s="22">
        <v>409</v>
      </c>
      <c r="F6" s="23">
        <v>409</v>
      </c>
      <c r="G6" s="22">
        <v>409</v>
      </c>
      <c r="H6" s="23">
        <v>409</v>
      </c>
      <c r="I6" s="51"/>
      <c r="J6" s="22">
        <v>410</v>
      </c>
      <c r="K6" s="23">
        <v>410</v>
      </c>
      <c r="L6" s="22">
        <v>410</v>
      </c>
      <c r="M6" s="23">
        <v>410</v>
      </c>
      <c r="N6" s="51"/>
      <c r="O6" s="8">
        <v>605</v>
      </c>
      <c r="P6" s="9">
        <v>605</v>
      </c>
      <c r="Q6" s="8">
        <v>606</v>
      </c>
      <c r="R6" s="9">
        <v>606</v>
      </c>
      <c r="S6" s="51"/>
      <c r="T6" s="8">
        <v>606</v>
      </c>
      <c r="U6" s="9">
        <v>606</v>
      </c>
      <c r="V6" s="8">
        <v>606</v>
      </c>
      <c r="W6" s="9">
        <v>606</v>
      </c>
      <c r="X6" s="51"/>
      <c r="Y6" s="8"/>
      <c r="Z6" s="9"/>
      <c r="AA6" s="8"/>
      <c r="AB6" s="9"/>
      <c r="AC6" s="45"/>
      <c r="AD6" s="36">
        <v>410</v>
      </c>
      <c r="AE6" s="31">
        <f>COUNTIF($B$3:$AB$98,"=410")</f>
        <v>43</v>
      </c>
      <c r="AF6" s="1"/>
      <c r="AG6" s="1"/>
      <c r="AH6" s="15"/>
    </row>
    <row r="7" spans="1:34" ht="14.25" customHeight="1" thickBot="1" x14ac:dyDescent="0.2">
      <c r="A7" s="66"/>
      <c r="B7" s="24">
        <v>406</v>
      </c>
      <c r="C7" s="25">
        <v>406</v>
      </c>
      <c r="D7" s="51"/>
      <c r="E7" s="24">
        <v>409</v>
      </c>
      <c r="F7" s="25">
        <v>409</v>
      </c>
      <c r="G7" s="24">
        <v>409</v>
      </c>
      <c r="H7" s="25">
        <v>409</v>
      </c>
      <c r="I7" s="51"/>
      <c r="J7" s="24">
        <v>410</v>
      </c>
      <c r="K7" s="25">
        <v>410</v>
      </c>
      <c r="L7" s="24">
        <v>410</v>
      </c>
      <c r="M7" s="25">
        <v>410</v>
      </c>
      <c r="N7" s="51"/>
      <c r="O7" s="10">
        <v>605</v>
      </c>
      <c r="P7" s="11">
        <v>605</v>
      </c>
      <c r="Q7" s="10">
        <v>606</v>
      </c>
      <c r="R7" s="11">
        <v>606</v>
      </c>
      <c r="S7" s="51"/>
      <c r="T7" s="10">
        <v>606</v>
      </c>
      <c r="U7" s="11">
        <v>606</v>
      </c>
      <c r="V7" s="10">
        <v>606</v>
      </c>
      <c r="W7" s="11">
        <v>606</v>
      </c>
      <c r="X7" s="51"/>
      <c r="Y7" s="10"/>
      <c r="Z7" s="11"/>
      <c r="AA7" s="10"/>
      <c r="AB7" s="11"/>
      <c r="AC7" s="45"/>
      <c r="AD7" s="36">
        <v>601</v>
      </c>
      <c r="AE7" s="1">
        <f>COUNTIF($B$3:$AB$98,"=601")</f>
        <v>45</v>
      </c>
      <c r="AF7" s="1"/>
      <c r="AG7" s="1"/>
      <c r="AH7" s="15"/>
    </row>
    <row r="8" spans="1:34" ht="14.25" customHeight="1" thickBot="1" x14ac:dyDescent="0.2">
      <c r="A8" s="13"/>
      <c r="B8" s="20"/>
      <c r="C8" s="20"/>
      <c r="D8" s="51"/>
      <c r="E8" s="20"/>
      <c r="F8" s="20"/>
      <c r="G8" s="20"/>
      <c r="H8" s="20"/>
      <c r="I8" s="51"/>
      <c r="J8" s="20"/>
      <c r="K8" s="20"/>
      <c r="L8" s="20"/>
      <c r="M8" s="20"/>
      <c r="N8" s="51"/>
      <c r="S8" s="51"/>
      <c r="T8" s="20"/>
      <c r="U8" s="20"/>
      <c r="V8" s="20"/>
      <c r="W8" s="20"/>
      <c r="X8" s="51"/>
      <c r="AC8" s="45"/>
      <c r="AD8" s="36">
        <v>602</v>
      </c>
      <c r="AE8" s="1">
        <f>COUNTIF($B$3:$AB$98,"=602")</f>
        <v>45</v>
      </c>
      <c r="AH8" s="15"/>
    </row>
    <row r="9" spans="1:34" ht="13.5" customHeight="1" x14ac:dyDescent="0.15">
      <c r="A9" s="66">
        <v>3</v>
      </c>
      <c r="B9" s="22">
        <v>406</v>
      </c>
      <c r="C9" s="23">
        <v>406</v>
      </c>
      <c r="D9" s="51"/>
      <c r="E9" s="22">
        <v>409</v>
      </c>
      <c r="F9" s="23">
        <v>409</v>
      </c>
      <c r="G9" s="22">
        <v>409</v>
      </c>
      <c r="H9" s="23">
        <v>409</v>
      </c>
      <c r="I9" s="51"/>
      <c r="J9" s="22">
        <v>410</v>
      </c>
      <c r="K9" s="23">
        <v>410</v>
      </c>
      <c r="L9" s="22">
        <v>410</v>
      </c>
      <c r="M9" s="23">
        <v>410</v>
      </c>
      <c r="N9" s="51"/>
      <c r="O9" s="8">
        <v>605</v>
      </c>
      <c r="P9" s="9">
        <v>605</v>
      </c>
      <c r="Q9" s="8">
        <v>605</v>
      </c>
      <c r="R9" s="9">
        <v>605</v>
      </c>
      <c r="S9" s="51"/>
      <c r="T9" s="8">
        <v>606</v>
      </c>
      <c r="U9" s="9">
        <v>606</v>
      </c>
      <c r="V9" s="8">
        <v>606</v>
      </c>
      <c r="W9" s="9">
        <v>606</v>
      </c>
      <c r="X9" s="51"/>
      <c r="Y9" s="8"/>
      <c r="Z9" s="9"/>
      <c r="AA9" s="8"/>
      <c r="AB9" s="9"/>
      <c r="AC9" s="45"/>
      <c r="AD9" s="36">
        <v>603</v>
      </c>
      <c r="AE9" s="1">
        <f>COUNTIF($B$3:$AB$98,"=603")</f>
        <v>45</v>
      </c>
    </row>
    <row r="10" spans="1:34" ht="14.25" customHeight="1" thickBot="1" x14ac:dyDescent="0.2">
      <c r="A10" s="66"/>
      <c r="B10" s="24">
        <v>406</v>
      </c>
      <c r="C10" s="25">
        <v>406</v>
      </c>
      <c r="D10" s="51"/>
      <c r="E10" s="24">
        <v>409</v>
      </c>
      <c r="F10" s="25">
        <v>409</v>
      </c>
      <c r="G10" s="24">
        <v>409</v>
      </c>
      <c r="H10" s="25">
        <v>409</v>
      </c>
      <c r="I10" s="51"/>
      <c r="J10" s="24">
        <v>410</v>
      </c>
      <c r="K10" s="25">
        <v>410</v>
      </c>
      <c r="L10" s="24">
        <v>410</v>
      </c>
      <c r="M10" s="25">
        <v>410</v>
      </c>
      <c r="N10" s="51"/>
      <c r="O10" s="10">
        <v>605</v>
      </c>
      <c r="P10" s="11">
        <v>605</v>
      </c>
      <c r="Q10" s="10">
        <v>605</v>
      </c>
      <c r="R10" s="11">
        <v>605</v>
      </c>
      <c r="S10" s="51"/>
      <c r="T10" s="10">
        <v>606</v>
      </c>
      <c r="U10" s="11">
        <v>606</v>
      </c>
      <c r="V10" s="10">
        <v>606</v>
      </c>
      <c r="W10" s="11">
        <v>606</v>
      </c>
      <c r="X10" s="51"/>
      <c r="Y10" s="10"/>
      <c r="Z10" s="11"/>
      <c r="AA10" s="10"/>
      <c r="AB10" s="11"/>
      <c r="AC10" s="45"/>
      <c r="AD10" s="36">
        <v>604</v>
      </c>
      <c r="AE10" s="1">
        <f>COUNTIF($B$3:$AB$98,"=604")</f>
        <v>45</v>
      </c>
    </row>
    <row r="11" spans="1:34" ht="14.25" customHeight="1" thickBot="1" x14ac:dyDescent="0.2">
      <c r="A11" s="13"/>
      <c r="B11" s="20"/>
      <c r="C11" s="20"/>
      <c r="D11" s="51"/>
      <c r="E11" s="20"/>
      <c r="F11" s="20"/>
      <c r="G11" s="20"/>
      <c r="H11" s="20"/>
      <c r="I11" s="51"/>
      <c r="J11" s="20"/>
      <c r="K11" s="20"/>
      <c r="L11" s="20"/>
      <c r="M11" s="20"/>
      <c r="N11" s="51"/>
      <c r="S11" s="51"/>
      <c r="T11" s="20"/>
      <c r="U11" s="20"/>
      <c r="V11" s="20"/>
      <c r="W11" s="20"/>
      <c r="X11" s="51"/>
      <c r="AC11" s="45"/>
      <c r="AD11" s="36">
        <v>605</v>
      </c>
      <c r="AE11" s="1">
        <f>COUNTIF($B$3:$AB$98,"=605")</f>
        <v>45</v>
      </c>
    </row>
    <row r="12" spans="1:34" ht="13.5" customHeight="1" x14ac:dyDescent="0.15">
      <c r="A12" s="66">
        <v>4</v>
      </c>
      <c r="B12" s="22">
        <v>406</v>
      </c>
      <c r="C12" s="23">
        <v>406</v>
      </c>
      <c r="D12" s="51"/>
      <c r="E12" s="22">
        <v>409</v>
      </c>
      <c r="F12" s="23">
        <v>409</v>
      </c>
      <c r="G12" s="22">
        <v>409</v>
      </c>
      <c r="H12" s="23">
        <v>409</v>
      </c>
      <c r="I12" s="51"/>
      <c r="J12" s="22">
        <v>410</v>
      </c>
      <c r="K12" s="23">
        <v>410</v>
      </c>
      <c r="L12" s="22">
        <v>410</v>
      </c>
      <c r="M12" s="23">
        <v>410</v>
      </c>
      <c r="N12" s="51"/>
      <c r="O12" s="8">
        <v>605</v>
      </c>
      <c r="P12" s="9">
        <v>605</v>
      </c>
      <c r="Q12" s="8">
        <v>605</v>
      </c>
      <c r="R12" s="9">
        <v>605</v>
      </c>
      <c r="S12" s="51"/>
      <c r="T12" s="8">
        <v>606</v>
      </c>
      <c r="U12" s="9">
        <v>606</v>
      </c>
      <c r="V12" s="8">
        <v>606</v>
      </c>
      <c r="W12" s="9">
        <v>606</v>
      </c>
      <c r="X12" s="51"/>
      <c r="Y12" s="8"/>
      <c r="Z12" s="9"/>
      <c r="AA12" s="8"/>
      <c r="AB12" s="9"/>
      <c r="AC12" s="45"/>
      <c r="AD12" s="36">
        <v>606</v>
      </c>
      <c r="AE12" s="1">
        <f>COUNTIF($B$3:$AB$98,"=606")</f>
        <v>45</v>
      </c>
    </row>
    <row r="13" spans="1:34" ht="14.25" customHeight="1" thickBot="1" x14ac:dyDescent="0.2">
      <c r="A13" s="66"/>
      <c r="B13" s="24">
        <v>406</v>
      </c>
      <c r="C13" s="25">
        <v>406</v>
      </c>
      <c r="D13" s="51"/>
      <c r="E13" s="24">
        <v>409</v>
      </c>
      <c r="F13" s="25">
        <v>409</v>
      </c>
      <c r="G13" s="24">
        <v>409</v>
      </c>
      <c r="H13" s="25">
        <v>409</v>
      </c>
      <c r="I13" s="51"/>
      <c r="J13" s="24">
        <v>410</v>
      </c>
      <c r="K13" s="25">
        <v>410</v>
      </c>
      <c r="L13" s="24">
        <v>410</v>
      </c>
      <c r="M13" s="25">
        <v>410</v>
      </c>
      <c r="N13" s="51"/>
      <c r="O13" s="10">
        <v>605</v>
      </c>
      <c r="P13" s="11">
        <v>605</v>
      </c>
      <c r="Q13" s="10">
        <v>605</v>
      </c>
      <c r="R13" s="11">
        <v>605</v>
      </c>
      <c r="S13" s="51"/>
      <c r="T13" s="10">
        <v>606</v>
      </c>
      <c r="U13" s="11">
        <v>606</v>
      </c>
      <c r="V13" s="10">
        <v>606</v>
      </c>
      <c r="W13" s="11">
        <v>606</v>
      </c>
      <c r="X13" s="51"/>
      <c r="Y13" s="10"/>
      <c r="Z13" s="11"/>
      <c r="AA13" s="10"/>
      <c r="AB13" s="11"/>
      <c r="AC13" s="45"/>
      <c r="AD13" s="36">
        <v>607</v>
      </c>
      <c r="AE13" s="31">
        <f>COUNTIF($B$3:$AB$98,"=607")</f>
        <v>45</v>
      </c>
    </row>
    <row r="14" spans="1:34" s="3" customFormat="1" ht="14.25" customHeight="1" thickBot="1" x14ac:dyDescent="0.2">
      <c r="A14" s="13"/>
      <c r="B14" s="28"/>
      <c r="C14" s="29"/>
      <c r="D14" s="51"/>
      <c r="E14" s="20"/>
      <c r="F14" s="20"/>
      <c r="G14" s="20"/>
      <c r="H14" s="20"/>
      <c r="I14" s="51"/>
      <c r="J14" s="28"/>
      <c r="K14" s="29"/>
      <c r="L14" s="28"/>
      <c r="M14" s="29"/>
      <c r="N14" s="51"/>
      <c r="O14" s="6"/>
      <c r="P14" s="7"/>
      <c r="Q14" s="6"/>
      <c r="R14" s="7"/>
      <c r="S14" s="51"/>
      <c r="T14" s="28"/>
      <c r="U14" s="29"/>
      <c r="V14" s="28"/>
      <c r="W14" s="29"/>
      <c r="X14" s="51"/>
      <c r="Y14" s="6"/>
      <c r="Z14" s="7"/>
      <c r="AA14" s="6"/>
      <c r="AB14" s="7"/>
      <c r="AC14" s="45"/>
      <c r="AD14" s="36">
        <v>608</v>
      </c>
      <c r="AE14" s="31">
        <f>COUNTIF($B$3:$AB$98,"=608")</f>
        <v>45</v>
      </c>
    </row>
    <row r="15" spans="1:34" ht="13.5" customHeight="1" x14ac:dyDescent="0.15">
      <c r="A15" s="66">
        <v>5</v>
      </c>
      <c r="B15" s="22">
        <v>406</v>
      </c>
      <c r="C15" s="23">
        <v>406</v>
      </c>
      <c r="D15" s="51"/>
      <c r="E15" s="22">
        <v>409</v>
      </c>
      <c r="F15" s="23">
        <v>409</v>
      </c>
      <c r="G15" s="22">
        <v>409</v>
      </c>
      <c r="H15" s="23">
        <v>409</v>
      </c>
      <c r="I15" s="51"/>
      <c r="J15" s="22">
        <v>410</v>
      </c>
      <c r="K15" s="23">
        <v>410</v>
      </c>
      <c r="L15" s="22">
        <v>410</v>
      </c>
      <c r="M15" s="23">
        <v>601</v>
      </c>
      <c r="N15" s="51"/>
      <c r="O15" s="8">
        <v>605</v>
      </c>
      <c r="P15" s="9">
        <v>605</v>
      </c>
      <c r="Q15" s="8">
        <v>605</v>
      </c>
      <c r="R15" s="9">
        <v>605</v>
      </c>
      <c r="S15" s="51"/>
      <c r="T15" s="8">
        <v>606</v>
      </c>
      <c r="U15" s="9">
        <v>607</v>
      </c>
      <c r="V15" s="8">
        <v>607</v>
      </c>
      <c r="W15" s="9">
        <v>607</v>
      </c>
      <c r="X15" s="51"/>
      <c r="Y15" s="8"/>
      <c r="Z15" s="9"/>
      <c r="AA15" s="8"/>
      <c r="AB15" s="9"/>
      <c r="AC15" s="45"/>
      <c r="AD15" s="36">
        <v>609</v>
      </c>
      <c r="AE15" s="31">
        <f>COUNTIF($B$3:$AB$98,"=609")</f>
        <v>45</v>
      </c>
    </row>
    <row r="16" spans="1:34" ht="14.25" customHeight="1" thickBot="1" x14ac:dyDescent="0.2">
      <c r="A16" s="66"/>
      <c r="B16" s="24">
        <v>406</v>
      </c>
      <c r="C16" s="25">
        <v>406</v>
      </c>
      <c r="D16" s="51"/>
      <c r="E16" s="24">
        <v>409</v>
      </c>
      <c r="F16" s="25">
        <v>409</v>
      </c>
      <c r="G16" s="24">
        <v>409</v>
      </c>
      <c r="H16" s="25">
        <v>409</v>
      </c>
      <c r="I16" s="51"/>
      <c r="J16" s="24">
        <v>601</v>
      </c>
      <c r="K16" s="25">
        <v>601</v>
      </c>
      <c r="L16" s="24">
        <v>601</v>
      </c>
      <c r="M16" s="25">
        <v>601</v>
      </c>
      <c r="N16" s="51"/>
      <c r="O16" s="10">
        <v>605</v>
      </c>
      <c r="P16" s="11">
        <v>605</v>
      </c>
      <c r="Q16" s="10">
        <v>605</v>
      </c>
      <c r="R16" s="11">
        <v>605</v>
      </c>
      <c r="S16" s="51"/>
      <c r="T16" s="10">
        <v>607</v>
      </c>
      <c r="U16" s="11">
        <v>607</v>
      </c>
      <c r="V16" s="10">
        <v>607</v>
      </c>
      <c r="W16" s="11">
        <v>607</v>
      </c>
      <c r="X16" s="51"/>
      <c r="Y16" s="10"/>
      <c r="Z16" s="11"/>
      <c r="AA16" s="10"/>
      <c r="AB16" s="11"/>
      <c r="AC16" s="45"/>
    </row>
    <row r="17" spans="1:29" ht="14.25" customHeight="1" thickBot="1" x14ac:dyDescent="0.2">
      <c r="A17" s="13"/>
      <c r="B17" s="20"/>
      <c r="C17" s="20"/>
      <c r="D17" s="51"/>
      <c r="E17" s="20"/>
      <c r="F17" s="20"/>
      <c r="G17" s="20"/>
      <c r="H17" s="20"/>
      <c r="I17" s="51"/>
      <c r="J17" s="20"/>
      <c r="K17" s="20"/>
      <c r="L17" s="20"/>
      <c r="M17" s="20"/>
      <c r="N17" s="51"/>
      <c r="S17" s="51"/>
      <c r="T17" s="20"/>
      <c r="U17" s="20"/>
      <c r="V17" s="20"/>
      <c r="W17" s="20"/>
      <c r="X17" s="51"/>
      <c r="AC17" s="45"/>
    </row>
    <row r="18" spans="1:29" ht="13.5" customHeight="1" x14ac:dyDescent="0.15">
      <c r="A18" s="66">
        <v>6</v>
      </c>
      <c r="B18" s="22">
        <v>406</v>
      </c>
      <c r="C18" s="23">
        <v>406</v>
      </c>
      <c r="D18" s="51"/>
      <c r="E18" s="22">
        <v>409</v>
      </c>
      <c r="F18" s="23">
        <v>409</v>
      </c>
      <c r="G18" s="22">
        <v>409</v>
      </c>
      <c r="H18" s="23">
        <v>409</v>
      </c>
      <c r="I18" s="51"/>
      <c r="J18" s="22">
        <v>601</v>
      </c>
      <c r="K18" s="23">
        <v>601</v>
      </c>
      <c r="L18" s="22">
        <v>601</v>
      </c>
      <c r="M18" s="23">
        <v>601</v>
      </c>
      <c r="N18" s="51"/>
      <c r="O18" s="8">
        <v>605</v>
      </c>
      <c r="P18" s="9">
        <v>605</v>
      </c>
      <c r="Q18" s="8">
        <v>605</v>
      </c>
      <c r="R18" s="9">
        <v>605</v>
      </c>
      <c r="S18" s="51"/>
      <c r="T18" s="8">
        <v>607</v>
      </c>
      <c r="U18" s="9">
        <v>607</v>
      </c>
      <c r="V18" s="8">
        <v>607</v>
      </c>
      <c r="W18" s="9">
        <v>607</v>
      </c>
      <c r="X18" s="51"/>
      <c r="Y18" s="8"/>
      <c r="Z18" s="9"/>
      <c r="AA18" s="8"/>
      <c r="AB18" s="9"/>
      <c r="AC18" s="45"/>
    </row>
    <row r="19" spans="1:29" ht="14.25" customHeight="1" thickBot="1" x14ac:dyDescent="0.2">
      <c r="A19" s="66"/>
      <c r="B19" s="24">
        <v>406</v>
      </c>
      <c r="C19" s="25">
        <v>406</v>
      </c>
      <c r="D19" s="51"/>
      <c r="E19" s="24">
        <v>409</v>
      </c>
      <c r="F19" s="25">
        <v>409</v>
      </c>
      <c r="G19" s="24">
        <v>409</v>
      </c>
      <c r="H19" s="25">
        <v>409</v>
      </c>
      <c r="I19" s="51"/>
      <c r="J19" s="24">
        <v>601</v>
      </c>
      <c r="K19" s="25">
        <v>601</v>
      </c>
      <c r="L19" s="24">
        <v>601</v>
      </c>
      <c r="M19" s="25">
        <v>601</v>
      </c>
      <c r="N19" s="51"/>
      <c r="O19" s="10">
        <v>605</v>
      </c>
      <c r="P19" s="11">
        <v>605</v>
      </c>
      <c r="Q19" s="10">
        <v>605</v>
      </c>
      <c r="R19" s="11">
        <v>605</v>
      </c>
      <c r="S19" s="51"/>
      <c r="T19" s="10">
        <v>607</v>
      </c>
      <c r="U19" s="11">
        <v>607</v>
      </c>
      <c r="V19" s="10">
        <v>607</v>
      </c>
      <c r="W19" s="11">
        <v>607</v>
      </c>
      <c r="X19" s="51"/>
      <c r="Y19" s="10"/>
      <c r="Z19" s="11"/>
      <c r="AA19" s="10"/>
      <c r="AB19" s="11"/>
      <c r="AC19" s="45"/>
    </row>
    <row r="20" spans="1:29" ht="14.25" customHeight="1" thickBot="1" x14ac:dyDescent="0.2">
      <c r="A20" s="13"/>
      <c r="B20" s="20"/>
      <c r="C20" s="20"/>
      <c r="D20" s="51"/>
      <c r="E20" s="20"/>
      <c r="F20" s="20"/>
      <c r="G20" s="20"/>
      <c r="H20" s="20"/>
      <c r="I20" s="51"/>
      <c r="J20" s="20"/>
      <c r="K20" s="20"/>
      <c r="L20" s="20"/>
      <c r="M20" s="20"/>
      <c r="N20" s="51"/>
      <c r="S20" s="51"/>
      <c r="T20" s="20"/>
      <c r="U20" s="20"/>
      <c r="V20" s="20"/>
      <c r="W20" s="20"/>
      <c r="X20" s="51"/>
      <c r="AC20" s="45"/>
    </row>
    <row r="21" spans="1:29" ht="13.5" customHeight="1" x14ac:dyDescent="0.15">
      <c r="A21" s="66">
        <v>7</v>
      </c>
      <c r="B21" s="22">
        <v>406</v>
      </c>
      <c r="C21" s="23">
        <v>406</v>
      </c>
      <c r="D21" s="51"/>
      <c r="E21" s="22">
        <v>408</v>
      </c>
      <c r="F21" s="23">
        <v>409</v>
      </c>
      <c r="G21" s="22">
        <v>409</v>
      </c>
      <c r="H21" s="23">
        <v>409</v>
      </c>
      <c r="I21" s="51"/>
      <c r="J21" s="22">
        <v>601</v>
      </c>
      <c r="K21" s="23">
        <v>601</v>
      </c>
      <c r="L21" s="22">
        <v>601</v>
      </c>
      <c r="M21" s="23">
        <v>601</v>
      </c>
      <c r="N21" s="51"/>
      <c r="O21" s="8">
        <v>605</v>
      </c>
      <c r="P21" s="9">
        <v>605</v>
      </c>
      <c r="Q21" s="8">
        <v>605</v>
      </c>
      <c r="R21" s="9">
        <v>605</v>
      </c>
      <c r="S21" s="51"/>
      <c r="T21" s="8">
        <v>607</v>
      </c>
      <c r="U21" s="9">
        <v>607</v>
      </c>
      <c r="V21" s="8">
        <v>607</v>
      </c>
      <c r="W21" s="9">
        <v>607</v>
      </c>
      <c r="X21" s="51"/>
      <c r="Y21" s="8"/>
      <c r="Z21" s="9"/>
      <c r="AA21" s="8"/>
      <c r="AB21" s="9"/>
      <c r="AC21" s="45"/>
    </row>
    <row r="22" spans="1:29" ht="14.25" customHeight="1" thickBot="1" x14ac:dyDescent="0.2">
      <c r="A22" s="66"/>
      <c r="B22" s="24">
        <v>406</v>
      </c>
      <c r="C22" s="25">
        <v>406</v>
      </c>
      <c r="D22" s="51"/>
      <c r="E22" s="24">
        <v>408</v>
      </c>
      <c r="F22" s="25">
        <v>408</v>
      </c>
      <c r="G22" s="24">
        <v>408</v>
      </c>
      <c r="H22" s="25">
        <v>408</v>
      </c>
      <c r="I22" s="51"/>
      <c r="J22" s="24">
        <v>601</v>
      </c>
      <c r="K22" s="25">
        <v>601</v>
      </c>
      <c r="L22" s="24">
        <v>601</v>
      </c>
      <c r="M22" s="25">
        <v>601</v>
      </c>
      <c r="N22" s="51"/>
      <c r="O22" s="10">
        <v>605</v>
      </c>
      <c r="P22" s="11">
        <v>605</v>
      </c>
      <c r="Q22" s="10">
        <v>605</v>
      </c>
      <c r="R22" s="11">
        <v>605</v>
      </c>
      <c r="S22" s="51"/>
      <c r="T22" s="10">
        <v>607</v>
      </c>
      <c r="U22" s="11">
        <v>607</v>
      </c>
      <c r="V22" s="10">
        <v>607</v>
      </c>
      <c r="W22" s="11">
        <v>607</v>
      </c>
      <c r="X22" s="51"/>
      <c r="Y22" s="10"/>
      <c r="Z22" s="11"/>
      <c r="AA22" s="10"/>
      <c r="AB22" s="11"/>
      <c r="AC22" s="45"/>
    </row>
    <row r="23" spans="1:29" ht="14.25" customHeight="1" thickBot="1" x14ac:dyDescent="0.2">
      <c r="A23" s="13"/>
      <c r="B23" s="20"/>
      <c r="C23" s="20"/>
      <c r="D23" s="51"/>
      <c r="E23" s="20"/>
      <c r="F23" s="20"/>
      <c r="G23" s="20"/>
      <c r="H23" s="20"/>
      <c r="I23" s="51"/>
      <c r="J23" s="20"/>
      <c r="K23" s="20"/>
      <c r="L23" s="20"/>
      <c r="M23" s="20"/>
      <c r="N23" s="51"/>
      <c r="S23" s="51"/>
      <c r="T23" s="20"/>
      <c r="U23" s="20"/>
      <c r="V23" s="20"/>
      <c r="W23" s="20"/>
      <c r="X23" s="51"/>
      <c r="AC23" s="45"/>
    </row>
    <row r="24" spans="1:29" ht="13.5" customHeight="1" x14ac:dyDescent="0.15">
      <c r="A24" s="66">
        <v>8</v>
      </c>
      <c r="B24" s="22">
        <v>406</v>
      </c>
      <c r="C24" s="23">
        <v>406</v>
      </c>
      <c r="D24" s="51"/>
      <c r="E24" s="22">
        <v>408</v>
      </c>
      <c r="F24" s="23">
        <v>408</v>
      </c>
      <c r="G24" s="22">
        <v>408</v>
      </c>
      <c r="H24" s="23">
        <v>408</v>
      </c>
      <c r="I24" s="51"/>
      <c r="J24" s="22">
        <v>601</v>
      </c>
      <c r="K24" s="23">
        <v>601</v>
      </c>
      <c r="L24" s="22">
        <v>601</v>
      </c>
      <c r="M24" s="23">
        <v>601</v>
      </c>
      <c r="N24" s="51"/>
      <c r="O24" s="8">
        <v>605</v>
      </c>
      <c r="P24" s="9">
        <v>604</v>
      </c>
      <c r="Q24" s="8">
        <v>604</v>
      </c>
      <c r="R24" s="9">
        <v>604</v>
      </c>
      <c r="S24" s="51"/>
      <c r="T24" s="8">
        <v>607</v>
      </c>
      <c r="U24" s="9">
        <v>607</v>
      </c>
      <c r="V24" s="8">
        <v>607</v>
      </c>
      <c r="W24" s="9">
        <v>607</v>
      </c>
      <c r="X24" s="51"/>
      <c r="Y24" s="8"/>
      <c r="Z24" s="9"/>
      <c r="AA24" s="8"/>
      <c r="AB24" s="9"/>
      <c r="AC24" s="45"/>
    </row>
    <row r="25" spans="1:29" ht="14.25" customHeight="1" thickBot="1" x14ac:dyDescent="0.2">
      <c r="A25" s="66"/>
      <c r="B25" s="24">
        <v>406</v>
      </c>
      <c r="C25" s="25">
        <v>406</v>
      </c>
      <c r="D25" s="51"/>
      <c r="E25" s="24">
        <v>408</v>
      </c>
      <c r="F25" s="25">
        <v>408</v>
      </c>
      <c r="G25" s="24">
        <v>408</v>
      </c>
      <c r="H25" s="25">
        <v>408</v>
      </c>
      <c r="I25" s="51"/>
      <c r="J25" s="24">
        <v>601</v>
      </c>
      <c r="K25" s="25">
        <v>601</v>
      </c>
      <c r="L25" s="24">
        <v>601</v>
      </c>
      <c r="M25" s="25">
        <v>601</v>
      </c>
      <c r="N25" s="51"/>
      <c r="O25" s="10">
        <v>604</v>
      </c>
      <c r="P25" s="11">
        <v>604</v>
      </c>
      <c r="Q25" s="10">
        <v>604</v>
      </c>
      <c r="R25" s="11">
        <v>604</v>
      </c>
      <c r="S25" s="51"/>
      <c r="T25" s="10">
        <v>607</v>
      </c>
      <c r="U25" s="11">
        <v>607</v>
      </c>
      <c r="V25" s="10">
        <v>607</v>
      </c>
      <c r="W25" s="11">
        <v>607</v>
      </c>
      <c r="X25" s="51"/>
      <c r="Y25" s="10"/>
      <c r="Z25" s="11"/>
      <c r="AA25" s="10"/>
      <c r="AB25" s="11"/>
      <c r="AC25" s="45"/>
    </row>
    <row r="26" spans="1:29" ht="14.25" customHeight="1" thickBot="1" x14ac:dyDescent="0.2">
      <c r="A26" s="13"/>
      <c r="B26" s="20"/>
      <c r="C26" s="20"/>
      <c r="D26" s="51"/>
      <c r="E26" s="20"/>
      <c r="F26" s="20"/>
      <c r="G26" s="20"/>
      <c r="H26" s="20"/>
      <c r="I26" s="51"/>
      <c r="J26" s="20"/>
      <c r="K26" s="20"/>
      <c r="L26" s="20"/>
      <c r="M26" s="20"/>
      <c r="N26" s="51"/>
      <c r="S26" s="51"/>
      <c r="T26" s="20"/>
      <c r="U26" s="20"/>
      <c r="V26" s="20"/>
      <c r="W26" s="20"/>
      <c r="X26" s="51"/>
      <c r="AC26" s="45"/>
    </row>
    <row r="27" spans="1:29" ht="13.5" customHeight="1" x14ac:dyDescent="0.15">
      <c r="A27" s="66">
        <v>9</v>
      </c>
      <c r="B27" s="22">
        <v>406</v>
      </c>
      <c r="C27" s="23">
        <v>406</v>
      </c>
      <c r="D27" s="51"/>
      <c r="E27" s="22">
        <v>408</v>
      </c>
      <c r="F27" s="23">
        <v>408</v>
      </c>
      <c r="G27" s="22">
        <v>408</v>
      </c>
      <c r="H27" s="23">
        <v>408</v>
      </c>
      <c r="I27" s="51"/>
      <c r="J27" s="22">
        <v>601</v>
      </c>
      <c r="K27" s="23">
        <v>601</v>
      </c>
      <c r="L27" s="22">
        <v>601</v>
      </c>
      <c r="M27" s="23">
        <v>601</v>
      </c>
      <c r="N27" s="51"/>
      <c r="O27" s="8">
        <v>604</v>
      </c>
      <c r="P27" s="9">
        <v>604</v>
      </c>
      <c r="Q27" s="8">
        <v>604</v>
      </c>
      <c r="R27" s="9">
        <v>604</v>
      </c>
      <c r="S27" s="51"/>
      <c r="T27" s="8">
        <v>607</v>
      </c>
      <c r="U27" s="9">
        <v>607</v>
      </c>
      <c r="V27" s="8">
        <v>607</v>
      </c>
      <c r="W27" s="9">
        <v>607</v>
      </c>
      <c r="X27" s="51"/>
      <c r="Y27" s="8"/>
      <c r="Z27" s="9"/>
      <c r="AA27" s="8"/>
      <c r="AB27" s="9"/>
      <c r="AC27" s="45"/>
    </row>
    <row r="28" spans="1:29" ht="14.25" customHeight="1" thickBot="1" x14ac:dyDescent="0.2">
      <c r="A28" s="66"/>
      <c r="B28" s="24">
        <v>406</v>
      </c>
      <c r="C28" s="25">
        <v>406</v>
      </c>
      <c r="D28" s="51"/>
      <c r="E28" s="24">
        <v>408</v>
      </c>
      <c r="F28" s="25">
        <v>408</v>
      </c>
      <c r="G28" s="24">
        <v>408</v>
      </c>
      <c r="H28" s="25">
        <v>408</v>
      </c>
      <c r="I28" s="51"/>
      <c r="J28" s="24">
        <v>601</v>
      </c>
      <c r="K28" s="25">
        <v>601</v>
      </c>
      <c r="L28" s="24">
        <v>601</v>
      </c>
      <c r="M28" s="25">
        <v>601</v>
      </c>
      <c r="N28" s="51"/>
      <c r="O28" s="10">
        <v>604</v>
      </c>
      <c r="P28" s="11">
        <v>604</v>
      </c>
      <c r="Q28" s="10">
        <v>604</v>
      </c>
      <c r="R28" s="11">
        <v>604</v>
      </c>
      <c r="S28" s="51"/>
      <c r="T28" s="10">
        <v>607</v>
      </c>
      <c r="U28" s="11">
        <v>607</v>
      </c>
      <c r="V28" s="10">
        <v>607</v>
      </c>
      <c r="W28" s="11">
        <v>607</v>
      </c>
      <c r="X28" s="51"/>
      <c r="Y28" s="10"/>
      <c r="Z28" s="11"/>
      <c r="AA28" s="10"/>
      <c r="AB28" s="11"/>
      <c r="AC28" s="45"/>
    </row>
    <row r="29" spans="1:29" ht="14.25" customHeight="1" thickBot="1" x14ac:dyDescent="0.2">
      <c r="A29" s="13"/>
      <c r="B29" s="20"/>
      <c r="C29" s="20"/>
      <c r="D29" s="51"/>
      <c r="E29" s="20"/>
      <c r="F29" s="20"/>
      <c r="G29" s="20"/>
      <c r="H29" s="20"/>
      <c r="I29" s="51"/>
      <c r="J29" s="20"/>
      <c r="K29" s="20"/>
      <c r="L29" s="20"/>
      <c r="M29" s="20"/>
      <c r="N29" s="51"/>
      <c r="S29" s="51"/>
      <c r="T29" s="20"/>
      <c r="U29" s="20"/>
      <c r="V29" s="20"/>
      <c r="W29" s="20"/>
      <c r="X29" s="51"/>
      <c r="AC29" s="45"/>
    </row>
    <row r="30" spans="1:29" ht="13.5" customHeight="1" x14ac:dyDescent="0.15">
      <c r="A30" s="66">
        <v>10</v>
      </c>
      <c r="B30" s="22">
        <v>406</v>
      </c>
      <c r="C30" s="23">
        <v>406</v>
      </c>
      <c r="D30" s="51"/>
      <c r="E30" s="22">
        <v>408</v>
      </c>
      <c r="F30" s="23">
        <v>408</v>
      </c>
      <c r="G30" s="22">
        <v>408</v>
      </c>
      <c r="H30" s="23">
        <v>408</v>
      </c>
      <c r="I30" s="51"/>
      <c r="J30" s="22">
        <v>601</v>
      </c>
      <c r="K30" s="23">
        <v>601</v>
      </c>
      <c r="L30" s="22">
        <v>601</v>
      </c>
      <c r="M30" s="23">
        <v>601</v>
      </c>
      <c r="N30" s="51"/>
      <c r="O30" s="8">
        <v>604</v>
      </c>
      <c r="P30" s="9">
        <v>604</v>
      </c>
      <c r="Q30" s="8">
        <v>604</v>
      </c>
      <c r="R30" s="9">
        <v>604</v>
      </c>
      <c r="S30" s="51"/>
      <c r="T30" s="8">
        <v>607</v>
      </c>
      <c r="U30" s="9">
        <v>607</v>
      </c>
      <c r="V30" s="8">
        <v>607</v>
      </c>
      <c r="W30" s="9">
        <v>607</v>
      </c>
      <c r="X30" s="51"/>
      <c r="Y30" s="8"/>
      <c r="Z30" s="9"/>
      <c r="AA30" s="8"/>
      <c r="AB30" s="9"/>
      <c r="AC30" s="45"/>
    </row>
    <row r="31" spans="1:29" ht="14.25" customHeight="1" thickBot="1" x14ac:dyDescent="0.2">
      <c r="A31" s="66"/>
      <c r="B31" s="24">
        <v>406</v>
      </c>
      <c r="C31" s="25">
        <v>406</v>
      </c>
      <c r="D31" s="51"/>
      <c r="E31" s="24">
        <v>408</v>
      </c>
      <c r="F31" s="25">
        <v>408</v>
      </c>
      <c r="G31" s="24">
        <v>408</v>
      </c>
      <c r="H31" s="25">
        <v>408</v>
      </c>
      <c r="I31" s="51"/>
      <c r="J31" s="24">
        <v>601</v>
      </c>
      <c r="K31" s="25">
        <v>601</v>
      </c>
      <c r="L31" s="24">
        <v>601</v>
      </c>
      <c r="M31" s="25">
        <v>601</v>
      </c>
      <c r="N31" s="51"/>
      <c r="O31" s="10">
        <v>604</v>
      </c>
      <c r="P31" s="11">
        <v>604</v>
      </c>
      <c r="Q31" s="10">
        <v>604</v>
      </c>
      <c r="R31" s="11">
        <v>604</v>
      </c>
      <c r="S31" s="51"/>
      <c r="T31" s="10">
        <v>608</v>
      </c>
      <c r="U31" s="11">
        <v>608</v>
      </c>
      <c r="V31" s="10">
        <v>607</v>
      </c>
      <c r="W31" s="11">
        <v>607</v>
      </c>
      <c r="X31" s="51"/>
      <c r="Y31" s="10"/>
      <c r="Z31" s="11"/>
      <c r="AA31" s="10"/>
      <c r="AB31" s="11"/>
      <c r="AC31" s="45"/>
    </row>
    <row r="32" spans="1:29" ht="14.25" customHeight="1" thickBot="1" x14ac:dyDescent="0.2">
      <c r="A32" s="13"/>
      <c r="B32" s="20"/>
      <c r="C32" s="20"/>
      <c r="D32" s="51"/>
      <c r="E32" s="20"/>
      <c r="F32" s="20"/>
      <c r="G32" s="20"/>
      <c r="H32" s="20"/>
      <c r="I32" s="51"/>
      <c r="J32" s="20"/>
      <c r="K32" s="20"/>
      <c r="L32" s="20"/>
      <c r="M32" s="20"/>
      <c r="N32" s="51"/>
      <c r="S32" s="51"/>
      <c r="T32" s="20"/>
      <c r="U32" s="20"/>
      <c r="V32" s="20"/>
      <c r="W32" s="20"/>
      <c r="X32" s="51"/>
      <c r="AC32" s="45"/>
    </row>
    <row r="33" spans="1:29" ht="14.25" customHeight="1" x14ac:dyDescent="0.15">
      <c r="A33" s="66">
        <v>11</v>
      </c>
      <c r="B33" s="22">
        <v>406</v>
      </c>
      <c r="C33" s="23">
        <v>406</v>
      </c>
      <c r="D33" s="51"/>
      <c r="E33" s="22">
        <v>408</v>
      </c>
      <c r="F33" s="23">
        <v>408</v>
      </c>
      <c r="G33" s="22">
        <v>408</v>
      </c>
      <c r="H33" s="23">
        <v>408</v>
      </c>
      <c r="I33" s="51"/>
      <c r="J33" s="22">
        <v>602</v>
      </c>
      <c r="K33" s="23">
        <v>602</v>
      </c>
      <c r="L33" s="22">
        <v>602</v>
      </c>
      <c r="M33" s="23">
        <v>602</v>
      </c>
      <c r="N33" s="51"/>
      <c r="O33" s="8">
        <v>604</v>
      </c>
      <c r="P33" s="9">
        <v>604</v>
      </c>
      <c r="Q33" s="8">
        <v>604</v>
      </c>
      <c r="R33" s="9">
        <v>604</v>
      </c>
      <c r="S33" s="51"/>
      <c r="T33" s="22">
        <v>608</v>
      </c>
      <c r="U33" s="23">
        <v>608</v>
      </c>
      <c r="V33" s="22">
        <v>608</v>
      </c>
      <c r="W33" s="23">
        <v>608</v>
      </c>
      <c r="X33" s="51"/>
      <c r="Y33" s="8"/>
      <c r="Z33" s="9"/>
      <c r="AA33" s="8"/>
      <c r="AB33" s="9"/>
      <c r="AC33" s="45"/>
    </row>
    <row r="34" spans="1:29" ht="14.25" customHeight="1" thickBot="1" x14ac:dyDescent="0.2">
      <c r="A34" s="66"/>
      <c r="B34" s="24">
        <v>406</v>
      </c>
      <c r="C34" s="25">
        <v>407</v>
      </c>
      <c r="D34" s="51"/>
      <c r="E34" s="24">
        <v>408</v>
      </c>
      <c r="F34" s="25">
        <v>408</v>
      </c>
      <c r="G34" s="24">
        <v>408</v>
      </c>
      <c r="H34" s="25">
        <v>408</v>
      </c>
      <c r="I34" s="51"/>
      <c r="J34" s="24">
        <v>602</v>
      </c>
      <c r="K34" s="25">
        <v>602</v>
      </c>
      <c r="L34" s="24">
        <v>602</v>
      </c>
      <c r="M34" s="25">
        <v>602</v>
      </c>
      <c r="N34" s="51"/>
      <c r="O34" s="10">
        <v>604</v>
      </c>
      <c r="P34" s="11">
        <v>604</v>
      </c>
      <c r="Q34" s="10">
        <v>604</v>
      </c>
      <c r="R34" s="11">
        <v>604</v>
      </c>
      <c r="S34" s="51"/>
      <c r="T34" s="24">
        <v>608</v>
      </c>
      <c r="U34" s="25">
        <v>608</v>
      </c>
      <c r="V34" s="24">
        <v>608</v>
      </c>
      <c r="W34" s="25">
        <v>608</v>
      </c>
      <c r="X34" s="51"/>
      <c r="Y34" s="10"/>
      <c r="Z34" s="11"/>
      <c r="AA34" s="10"/>
      <c r="AB34" s="11"/>
      <c r="AC34" s="45"/>
    </row>
    <row r="35" spans="1:29" ht="14.25" customHeight="1" thickBot="1" x14ac:dyDescent="0.2">
      <c r="A35" s="13"/>
      <c r="B35" s="20"/>
      <c r="C35" s="20"/>
      <c r="D35" s="51"/>
      <c r="E35" s="20"/>
      <c r="F35" s="20"/>
      <c r="G35" s="20"/>
      <c r="H35" s="20"/>
      <c r="I35" s="51"/>
      <c r="J35" s="20"/>
      <c r="K35" s="20"/>
      <c r="L35" s="20"/>
      <c r="M35" s="20"/>
      <c r="N35" s="51"/>
      <c r="S35" s="51"/>
      <c r="T35" s="20"/>
      <c r="U35" s="20"/>
      <c r="V35" s="20"/>
      <c r="W35" s="20"/>
      <c r="X35" s="51"/>
      <c r="AC35" s="45"/>
    </row>
    <row r="36" spans="1:29" ht="14.25" customHeight="1" x14ac:dyDescent="0.15">
      <c r="A36" s="66">
        <v>12</v>
      </c>
      <c r="B36" s="22">
        <v>407</v>
      </c>
      <c r="C36" s="23">
        <v>407</v>
      </c>
      <c r="D36" s="51"/>
      <c r="E36" s="22">
        <v>408</v>
      </c>
      <c r="F36" s="23">
        <v>408</v>
      </c>
      <c r="G36" s="22">
        <v>408</v>
      </c>
      <c r="H36" s="23">
        <v>408</v>
      </c>
      <c r="I36" s="51"/>
      <c r="J36" s="22">
        <v>602</v>
      </c>
      <c r="K36" s="23">
        <v>602</v>
      </c>
      <c r="L36" s="22">
        <v>602</v>
      </c>
      <c r="M36" s="23">
        <v>602</v>
      </c>
      <c r="N36" s="51"/>
      <c r="O36" s="8">
        <v>604</v>
      </c>
      <c r="P36" s="9">
        <v>604</v>
      </c>
      <c r="Q36" s="8">
        <v>604</v>
      </c>
      <c r="R36" s="9">
        <v>604</v>
      </c>
      <c r="S36" s="51"/>
      <c r="T36" s="22">
        <v>608</v>
      </c>
      <c r="U36" s="23">
        <v>608</v>
      </c>
      <c r="V36" s="22">
        <v>608</v>
      </c>
      <c r="W36" s="23">
        <v>608</v>
      </c>
      <c r="X36" s="51"/>
      <c r="Y36" s="8"/>
      <c r="Z36" s="9"/>
      <c r="AA36" s="8"/>
      <c r="AB36" s="9"/>
      <c r="AC36" s="45"/>
    </row>
    <row r="37" spans="1:29" ht="14.25" customHeight="1" thickBot="1" x14ac:dyDescent="0.2">
      <c r="A37" s="66"/>
      <c r="B37" s="24">
        <v>407</v>
      </c>
      <c r="C37" s="25">
        <v>407</v>
      </c>
      <c r="D37" s="51"/>
      <c r="E37" s="24">
        <v>407</v>
      </c>
      <c r="F37" s="25">
        <v>407</v>
      </c>
      <c r="G37" s="24">
        <v>408</v>
      </c>
      <c r="H37" s="25">
        <v>408</v>
      </c>
      <c r="I37" s="51"/>
      <c r="J37" s="24">
        <v>602</v>
      </c>
      <c r="K37" s="25">
        <v>602</v>
      </c>
      <c r="L37" s="24">
        <v>602</v>
      </c>
      <c r="M37" s="25">
        <v>602</v>
      </c>
      <c r="N37" s="51"/>
      <c r="O37" s="10">
        <v>604</v>
      </c>
      <c r="P37" s="11">
        <v>604</v>
      </c>
      <c r="Q37" s="10">
        <v>604</v>
      </c>
      <c r="R37" s="11">
        <v>604</v>
      </c>
      <c r="S37" s="51"/>
      <c r="T37" s="24">
        <v>608</v>
      </c>
      <c r="U37" s="25">
        <v>608</v>
      </c>
      <c r="V37" s="24">
        <v>608</v>
      </c>
      <c r="W37" s="25">
        <v>608</v>
      </c>
      <c r="X37" s="51"/>
      <c r="Y37" s="10"/>
      <c r="Z37" s="11"/>
      <c r="AA37" s="10"/>
      <c r="AB37" s="11"/>
      <c r="AC37" s="45"/>
    </row>
    <row r="38" spans="1:29" ht="14.25" customHeight="1" thickBot="1" x14ac:dyDescent="0.2">
      <c r="A38" s="13"/>
      <c r="B38" s="20"/>
      <c r="C38" s="20"/>
      <c r="D38" s="51"/>
      <c r="E38" s="20"/>
      <c r="F38" s="20"/>
      <c r="G38" s="20"/>
      <c r="H38" s="20"/>
      <c r="I38" s="51"/>
      <c r="J38" s="20"/>
      <c r="K38" s="20"/>
      <c r="L38" s="20"/>
      <c r="M38" s="20"/>
      <c r="N38" s="51"/>
      <c r="S38" s="51"/>
      <c r="T38" s="20"/>
      <c r="U38" s="20"/>
      <c r="V38" s="20"/>
      <c r="W38" s="20"/>
      <c r="X38" s="51"/>
      <c r="AC38" s="45"/>
    </row>
    <row r="39" spans="1:29" ht="14.25" customHeight="1" x14ac:dyDescent="0.15">
      <c r="A39" s="66">
        <v>13</v>
      </c>
      <c r="B39" s="22">
        <v>407</v>
      </c>
      <c r="C39" s="23">
        <v>407</v>
      </c>
      <c r="D39" s="51"/>
      <c r="E39" s="22">
        <v>407</v>
      </c>
      <c r="F39" s="23">
        <v>407</v>
      </c>
      <c r="G39" s="22">
        <v>407</v>
      </c>
      <c r="H39" s="23">
        <v>407</v>
      </c>
      <c r="I39" s="51"/>
      <c r="J39" s="22">
        <v>602</v>
      </c>
      <c r="K39" s="23">
        <v>602</v>
      </c>
      <c r="L39" s="22">
        <v>602</v>
      </c>
      <c r="M39" s="23">
        <v>602</v>
      </c>
      <c r="N39" s="51"/>
      <c r="O39" s="8">
        <v>604</v>
      </c>
      <c r="P39" s="9">
        <v>604</v>
      </c>
      <c r="Q39" s="8">
        <v>604</v>
      </c>
      <c r="R39" s="9">
        <v>604</v>
      </c>
      <c r="S39" s="51"/>
      <c r="T39" s="22">
        <v>608</v>
      </c>
      <c r="U39" s="23">
        <v>608</v>
      </c>
      <c r="V39" s="22">
        <v>608</v>
      </c>
      <c r="W39" s="23">
        <v>608</v>
      </c>
      <c r="X39" s="51"/>
      <c r="Y39" s="22"/>
      <c r="Z39" s="23"/>
      <c r="AA39" s="8"/>
      <c r="AB39" s="9"/>
      <c r="AC39" s="45"/>
    </row>
    <row r="40" spans="1:29" ht="14.25" customHeight="1" thickBot="1" x14ac:dyDescent="0.2">
      <c r="A40" s="66"/>
      <c r="B40" s="24">
        <v>407</v>
      </c>
      <c r="C40" s="25">
        <v>407</v>
      </c>
      <c r="D40" s="51"/>
      <c r="E40" s="24">
        <v>407</v>
      </c>
      <c r="F40" s="25">
        <v>407</v>
      </c>
      <c r="G40" s="24">
        <v>407</v>
      </c>
      <c r="H40" s="25">
        <v>407</v>
      </c>
      <c r="I40" s="51"/>
      <c r="J40" s="24">
        <v>602</v>
      </c>
      <c r="K40" s="25">
        <v>602</v>
      </c>
      <c r="L40" s="24">
        <v>602</v>
      </c>
      <c r="M40" s="25">
        <v>602</v>
      </c>
      <c r="N40" s="51"/>
      <c r="O40" s="10">
        <v>603</v>
      </c>
      <c r="P40" s="11">
        <v>603</v>
      </c>
      <c r="Q40" s="10">
        <v>604</v>
      </c>
      <c r="R40" s="11">
        <v>604</v>
      </c>
      <c r="S40" s="51"/>
      <c r="T40" s="24">
        <v>608</v>
      </c>
      <c r="U40" s="25">
        <v>608</v>
      </c>
      <c r="V40" s="24">
        <v>608</v>
      </c>
      <c r="W40" s="25">
        <v>608</v>
      </c>
      <c r="X40" s="51"/>
      <c r="Y40" s="24"/>
      <c r="Z40" s="25"/>
      <c r="AA40" s="10"/>
      <c r="AB40" s="11"/>
      <c r="AC40" s="45"/>
    </row>
    <row r="41" spans="1:29" ht="14.25" customHeight="1" thickBot="1" x14ac:dyDescent="0.2">
      <c r="A41" s="13"/>
      <c r="D41" s="51"/>
      <c r="E41" s="20"/>
      <c r="F41" s="20"/>
      <c r="G41" s="20"/>
      <c r="H41" s="20"/>
      <c r="I41" s="51"/>
      <c r="J41" s="20"/>
      <c r="K41" s="20"/>
      <c r="L41" s="20"/>
      <c r="M41" s="20"/>
      <c r="N41" s="51"/>
      <c r="S41" s="51"/>
      <c r="T41" s="20"/>
      <c r="U41" s="20"/>
      <c r="V41" s="20"/>
      <c r="W41" s="20"/>
      <c r="X41" s="51"/>
      <c r="AC41" s="45"/>
    </row>
    <row r="42" spans="1:29" ht="14.25" customHeight="1" x14ac:dyDescent="0.15">
      <c r="A42" s="66">
        <v>14</v>
      </c>
      <c r="D42" s="51"/>
      <c r="E42" s="22">
        <v>407</v>
      </c>
      <c r="F42" s="23">
        <v>407</v>
      </c>
      <c r="G42" s="22">
        <v>407</v>
      </c>
      <c r="H42" s="23">
        <v>407</v>
      </c>
      <c r="I42" s="51"/>
      <c r="J42" s="22">
        <v>602</v>
      </c>
      <c r="K42" s="23">
        <v>602</v>
      </c>
      <c r="L42" s="22">
        <v>602</v>
      </c>
      <c r="M42" s="23">
        <v>602</v>
      </c>
      <c r="N42" s="51"/>
      <c r="O42" s="22">
        <v>603</v>
      </c>
      <c r="P42" s="23">
        <v>603</v>
      </c>
      <c r="Q42" s="22">
        <v>603</v>
      </c>
      <c r="R42" s="23">
        <v>603</v>
      </c>
      <c r="S42" s="51"/>
      <c r="T42" s="22">
        <v>608</v>
      </c>
      <c r="U42" s="23">
        <v>608</v>
      </c>
      <c r="V42" s="22">
        <v>608</v>
      </c>
      <c r="W42" s="23">
        <v>608</v>
      </c>
      <c r="X42" s="51"/>
      <c r="Y42" s="22">
        <v>609</v>
      </c>
      <c r="Z42" s="23">
        <v>609</v>
      </c>
      <c r="AA42" s="22">
        <v>609</v>
      </c>
      <c r="AB42" s="23">
        <v>609</v>
      </c>
      <c r="AC42" s="45"/>
    </row>
    <row r="43" spans="1:29" ht="14.25" customHeight="1" thickBot="1" x14ac:dyDescent="0.2">
      <c r="A43" s="66"/>
      <c r="D43" s="51"/>
      <c r="E43" s="24">
        <v>407</v>
      </c>
      <c r="F43" s="25">
        <v>407</v>
      </c>
      <c r="G43" s="24">
        <v>407</v>
      </c>
      <c r="H43" s="25">
        <v>407</v>
      </c>
      <c r="I43" s="51"/>
      <c r="J43" s="24">
        <v>602</v>
      </c>
      <c r="K43" s="25">
        <v>602</v>
      </c>
      <c r="L43" s="24">
        <v>602</v>
      </c>
      <c r="M43" s="25">
        <v>602</v>
      </c>
      <c r="N43" s="51"/>
      <c r="O43" s="24">
        <v>603</v>
      </c>
      <c r="P43" s="25">
        <v>603</v>
      </c>
      <c r="Q43" s="24">
        <v>603</v>
      </c>
      <c r="R43" s="25">
        <v>603</v>
      </c>
      <c r="S43" s="51"/>
      <c r="T43" s="24">
        <v>608</v>
      </c>
      <c r="U43" s="25">
        <v>608</v>
      </c>
      <c r="V43" s="24">
        <v>608</v>
      </c>
      <c r="W43" s="25">
        <v>608</v>
      </c>
      <c r="X43" s="51"/>
      <c r="Y43" s="24">
        <v>609</v>
      </c>
      <c r="Z43" s="25">
        <v>609</v>
      </c>
      <c r="AA43" s="24">
        <v>609</v>
      </c>
      <c r="AB43" s="25">
        <v>609</v>
      </c>
      <c r="AC43" s="45"/>
    </row>
    <row r="44" spans="1:29" ht="14.25" customHeight="1" thickBot="1" x14ac:dyDescent="0.2">
      <c r="A44" s="13"/>
      <c r="D44" s="51"/>
      <c r="E44" s="20"/>
      <c r="F44" s="20"/>
      <c r="G44" s="20"/>
      <c r="H44" s="20"/>
      <c r="I44" s="51"/>
      <c r="J44" s="20"/>
      <c r="K44" s="20"/>
      <c r="L44" s="20"/>
      <c r="M44" s="20"/>
      <c r="N44" s="51"/>
      <c r="S44" s="51"/>
      <c r="T44" s="20"/>
      <c r="U44" s="20"/>
      <c r="V44" s="20"/>
      <c r="W44" s="20"/>
      <c r="X44" s="51"/>
      <c r="AC44" s="45"/>
    </row>
    <row r="45" spans="1:29" ht="14.25" customHeight="1" x14ac:dyDescent="0.15">
      <c r="A45" s="66">
        <v>15</v>
      </c>
      <c r="D45" s="51"/>
      <c r="E45" s="22">
        <v>407</v>
      </c>
      <c r="F45" s="23">
        <v>407</v>
      </c>
      <c r="G45" s="22">
        <v>407</v>
      </c>
      <c r="H45" s="23">
        <v>407</v>
      </c>
      <c r="I45" s="51"/>
      <c r="J45" s="22">
        <v>602</v>
      </c>
      <c r="K45" s="23">
        <v>602</v>
      </c>
      <c r="L45" s="22">
        <v>602</v>
      </c>
      <c r="M45" s="23">
        <v>602</v>
      </c>
      <c r="N45" s="51"/>
      <c r="O45" s="22">
        <v>603</v>
      </c>
      <c r="P45" s="23">
        <v>603</v>
      </c>
      <c r="Q45" s="22">
        <v>603</v>
      </c>
      <c r="R45" s="23">
        <v>603</v>
      </c>
      <c r="S45" s="51"/>
      <c r="T45" s="22">
        <v>608</v>
      </c>
      <c r="U45" s="23">
        <v>608</v>
      </c>
      <c r="V45" s="22">
        <v>608</v>
      </c>
      <c r="W45" s="23">
        <v>608</v>
      </c>
      <c r="X45" s="51"/>
      <c r="Y45" s="22">
        <v>609</v>
      </c>
      <c r="Z45" s="23">
        <v>609</v>
      </c>
      <c r="AA45" s="22">
        <v>609</v>
      </c>
      <c r="AB45" s="23">
        <v>609</v>
      </c>
      <c r="AC45" s="45"/>
    </row>
    <row r="46" spans="1:29" ht="14.25" customHeight="1" thickBot="1" x14ac:dyDescent="0.2">
      <c r="A46" s="66"/>
      <c r="D46" s="51"/>
      <c r="E46" s="24">
        <v>407</v>
      </c>
      <c r="F46" s="25">
        <v>407</v>
      </c>
      <c r="G46" s="24">
        <v>407</v>
      </c>
      <c r="H46" s="25">
        <v>407</v>
      </c>
      <c r="I46" s="51"/>
      <c r="J46" s="24">
        <v>602</v>
      </c>
      <c r="K46" s="25">
        <v>602</v>
      </c>
      <c r="L46" s="24">
        <v>602</v>
      </c>
      <c r="M46" s="25">
        <v>602</v>
      </c>
      <c r="N46" s="51"/>
      <c r="O46" s="24">
        <v>603</v>
      </c>
      <c r="P46" s="25">
        <v>603</v>
      </c>
      <c r="Q46" s="24">
        <v>603</v>
      </c>
      <c r="R46" s="25">
        <v>603</v>
      </c>
      <c r="S46" s="51"/>
      <c r="T46" s="24">
        <v>608</v>
      </c>
      <c r="U46" s="25">
        <v>608</v>
      </c>
      <c r="V46" s="24">
        <v>608</v>
      </c>
      <c r="W46" s="25">
        <v>608</v>
      </c>
      <c r="X46" s="51"/>
      <c r="Y46" s="24">
        <v>609</v>
      </c>
      <c r="Z46" s="25">
        <v>609</v>
      </c>
      <c r="AA46" s="24">
        <v>609</v>
      </c>
      <c r="AB46" s="25">
        <v>609</v>
      </c>
      <c r="AC46" s="45"/>
    </row>
    <row r="47" spans="1:29" ht="14.25" customHeight="1" thickBot="1" x14ac:dyDescent="0.2">
      <c r="A47" s="13"/>
      <c r="D47" s="51"/>
      <c r="E47" s="20"/>
      <c r="F47" s="20"/>
      <c r="G47" s="20"/>
      <c r="H47" s="20"/>
      <c r="I47" s="51"/>
      <c r="J47" s="20"/>
      <c r="K47" s="20"/>
      <c r="L47" s="20"/>
      <c r="M47" s="20"/>
      <c r="N47" s="51"/>
      <c r="O47" s="20"/>
      <c r="P47" s="20"/>
      <c r="Q47" s="20"/>
      <c r="R47" s="20"/>
      <c r="S47" s="51"/>
      <c r="T47" s="20"/>
      <c r="U47" s="20"/>
      <c r="V47" s="20"/>
      <c r="W47" s="20"/>
      <c r="X47" s="51"/>
      <c r="Y47" s="20"/>
      <c r="Z47" s="20"/>
      <c r="AA47" s="20"/>
      <c r="AB47" s="20"/>
      <c r="AC47" s="45"/>
    </row>
    <row r="48" spans="1:29" ht="14.25" customHeight="1" x14ac:dyDescent="0.15">
      <c r="A48" s="66">
        <v>16</v>
      </c>
      <c r="D48" s="51"/>
      <c r="E48" s="22">
        <v>407</v>
      </c>
      <c r="F48" s="23">
        <v>407</v>
      </c>
      <c r="G48" s="22">
        <v>407</v>
      </c>
      <c r="H48" s="23">
        <v>407</v>
      </c>
      <c r="I48" s="51"/>
      <c r="J48" s="22">
        <v>603</v>
      </c>
      <c r="K48" s="23">
        <v>602</v>
      </c>
      <c r="L48" s="22">
        <v>602</v>
      </c>
      <c r="M48" s="23">
        <v>602</v>
      </c>
      <c r="N48" s="51"/>
      <c r="O48" s="22">
        <v>603</v>
      </c>
      <c r="P48" s="23">
        <v>603</v>
      </c>
      <c r="Q48" s="22">
        <v>603</v>
      </c>
      <c r="R48" s="23">
        <v>603</v>
      </c>
      <c r="S48" s="51"/>
      <c r="T48" s="22">
        <v>608</v>
      </c>
      <c r="U48" s="23">
        <v>608</v>
      </c>
      <c r="V48" s="22">
        <v>608</v>
      </c>
      <c r="W48" s="23">
        <v>609</v>
      </c>
      <c r="X48" s="51"/>
      <c r="Y48" s="22">
        <v>609</v>
      </c>
      <c r="Z48" s="23">
        <v>609</v>
      </c>
      <c r="AA48" s="22">
        <v>609</v>
      </c>
      <c r="AB48" s="23">
        <v>609</v>
      </c>
      <c r="AC48" s="45"/>
    </row>
    <row r="49" spans="1:29" ht="14.25" customHeight="1" thickBot="1" x14ac:dyDescent="0.2">
      <c r="A49" s="66"/>
      <c r="D49" s="51"/>
      <c r="E49" s="24">
        <v>407</v>
      </c>
      <c r="F49" s="25">
        <v>407</v>
      </c>
      <c r="G49" s="24">
        <v>407</v>
      </c>
      <c r="H49" s="25">
        <v>407</v>
      </c>
      <c r="I49" s="51"/>
      <c r="J49" s="24">
        <v>603</v>
      </c>
      <c r="K49" s="25">
        <v>603</v>
      </c>
      <c r="L49" s="24">
        <v>602</v>
      </c>
      <c r="M49" s="25">
        <v>602</v>
      </c>
      <c r="N49" s="51"/>
      <c r="O49" s="24">
        <v>603</v>
      </c>
      <c r="P49" s="25">
        <v>603</v>
      </c>
      <c r="Q49" s="24">
        <v>603</v>
      </c>
      <c r="R49" s="25">
        <v>603</v>
      </c>
      <c r="S49" s="51"/>
      <c r="T49" s="24">
        <v>609</v>
      </c>
      <c r="U49" s="25">
        <v>609</v>
      </c>
      <c r="V49" s="24">
        <v>609</v>
      </c>
      <c r="W49" s="25">
        <v>609</v>
      </c>
      <c r="X49" s="51"/>
      <c r="Y49" s="24">
        <v>609</v>
      </c>
      <c r="Z49" s="25">
        <v>609</v>
      </c>
      <c r="AA49" s="24">
        <v>609</v>
      </c>
      <c r="AB49" s="25">
        <v>609</v>
      </c>
      <c r="AC49" s="45"/>
    </row>
    <row r="50" spans="1:29" ht="14.25" customHeight="1" thickBot="1" x14ac:dyDescent="0.2">
      <c r="D50" s="51"/>
      <c r="I50" s="51"/>
      <c r="J50" s="20"/>
      <c r="K50" s="20"/>
      <c r="L50" s="20"/>
      <c r="M50" s="20"/>
      <c r="N50" s="51"/>
      <c r="O50" s="20"/>
      <c r="P50" s="20"/>
      <c r="Q50" s="20"/>
      <c r="R50" s="20"/>
      <c r="S50" s="51"/>
      <c r="T50" s="20"/>
      <c r="U50" s="20"/>
      <c r="V50" s="20"/>
      <c r="W50" s="20"/>
      <c r="X50" s="51"/>
      <c r="Y50" s="20"/>
      <c r="Z50" s="20"/>
      <c r="AA50" s="20"/>
      <c r="AB50" s="20"/>
      <c r="AC50" s="45"/>
    </row>
    <row r="51" spans="1:29" ht="14.25" customHeight="1" x14ac:dyDescent="0.15">
      <c r="A51" s="66">
        <v>17</v>
      </c>
      <c r="D51" s="51"/>
      <c r="I51" s="51"/>
      <c r="J51" s="22">
        <v>603</v>
      </c>
      <c r="K51" s="23">
        <v>603</v>
      </c>
      <c r="L51" s="22">
        <v>603</v>
      </c>
      <c r="M51" s="23">
        <v>603</v>
      </c>
      <c r="N51" s="51"/>
      <c r="O51" s="22">
        <v>603</v>
      </c>
      <c r="P51" s="23">
        <v>603</v>
      </c>
      <c r="Q51" s="22">
        <v>603</v>
      </c>
      <c r="R51" s="23">
        <v>603</v>
      </c>
      <c r="S51" s="51"/>
      <c r="T51" s="22">
        <v>609</v>
      </c>
      <c r="U51" s="23">
        <v>609</v>
      </c>
      <c r="V51" s="22">
        <v>609</v>
      </c>
      <c r="W51" s="23">
        <v>609</v>
      </c>
      <c r="X51" s="51"/>
      <c r="Y51" s="22">
        <v>609</v>
      </c>
      <c r="Z51" s="23">
        <v>609</v>
      </c>
      <c r="AA51" s="22">
        <v>609</v>
      </c>
      <c r="AB51" s="23">
        <v>609</v>
      </c>
      <c r="AC51" s="45"/>
    </row>
    <row r="52" spans="1:29" ht="13.5" customHeight="1" thickBot="1" x14ac:dyDescent="0.2">
      <c r="A52" s="66"/>
      <c r="D52" s="51"/>
      <c r="I52" s="51"/>
      <c r="J52" s="24">
        <v>603</v>
      </c>
      <c r="K52" s="25">
        <v>603</v>
      </c>
      <c r="L52" s="24">
        <v>603</v>
      </c>
      <c r="M52" s="25">
        <v>603</v>
      </c>
      <c r="N52" s="51"/>
      <c r="O52" s="24">
        <v>603</v>
      </c>
      <c r="P52" s="25">
        <v>603</v>
      </c>
      <c r="Q52" s="24">
        <v>603</v>
      </c>
      <c r="R52" s="25">
        <v>603</v>
      </c>
      <c r="S52" s="51"/>
      <c r="T52" s="24">
        <v>609</v>
      </c>
      <c r="U52" s="25">
        <v>609</v>
      </c>
      <c r="V52" s="24">
        <v>609</v>
      </c>
      <c r="W52" s="25">
        <v>609</v>
      </c>
      <c r="X52" s="51"/>
      <c r="Y52" s="24">
        <v>609</v>
      </c>
      <c r="Z52" s="25">
        <v>609</v>
      </c>
      <c r="AA52" s="24">
        <v>609</v>
      </c>
      <c r="AB52" s="25">
        <v>609</v>
      </c>
      <c r="AC52" s="45"/>
    </row>
    <row r="53" spans="1:29" ht="14.25" customHeight="1" x14ac:dyDescent="0.15">
      <c r="I53" s="51"/>
      <c r="J53" s="20"/>
      <c r="K53" s="20"/>
      <c r="L53" s="20"/>
      <c r="M53" s="20"/>
      <c r="N53" s="51"/>
      <c r="O53" s="20"/>
      <c r="P53" s="20"/>
      <c r="Q53" s="20"/>
      <c r="R53" s="20"/>
      <c r="S53" s="51"/>
      <c r="T53" s="20"/>
      <c r="U53" s="20"/>
      <c r="V53" s="20"/>
      <c r="W53" s="20"/>
      <c r="X53" s="51"/>
      <c r="Y53" s="20"/>
      <c r="Z53" s="20"/>
      <c r="AA53" s="20"/>
      <c r="AB53" s="20"/>
      <c r="AC53" s="45"/>
    </row>
    <row r="54" spans="1:29" x14ac:dyDescent="0.15">
      <c r="J54" s="36"/>
      <c r="K54" s="36"/>
      <c r="L54" s="36"/>
      <c r="M54" s="36"/>
      <c r="O54" s="36"/>
      <c r="P54" s="36"/>
      <c r="Q54" s="36"/>
      <c r="R54" s="36"/>
    </row>
    <row r="56" spans="1:29" x14ac:dyDescent="0.15">
      <c r="J56" s="36"/>
      <c r="K56" s="36"/>
      <c r="L56" s="36"/>
      <c r="M56" s="36"/>
    </row>
    <row r="57" spans="1:29" x14ac:dyDescent="0.15">
      <c r="J57" s="36"/>
      <c r="K57" s="36"/>
      <c r="L57" s="36"/>
      <c r="M57" s="36"/>
    </row>
  </sheetData>
  <mergeCells count="30">
    <mergeCell ref="AC2:AC53"/>
    <mergeCell ref="I2:I53"/>
    <mergeCell ref="S2:S53"/>
    <mergeCell ref="T2:W2"/>
    <mergeCell ref="X2:X53"/>
    <mergeCell ref="Y2:AB2"/>
    <mergeCell ref="B1:AB1"/>
    <mergeCell ref="A18:A19"/>
    <mergeCell ref="A21:A22"/>
    <mergeCell ref="A24:A25"/>
    <mergeCell ref="A27:A28"/>
    <mergeCell ref="E2:H2"/>
    <mergeCell ref="A3:A4"/>
    <mergeCell ref="A6:A7"/>
    <mergeCell ref="A9:A10"/>
    <mergeCell ref="A12:A13"/>
    <mergeCell ref="A15:A16"/>
    <mergeCell ref="B2:C2"/>
    <mergeCell ref="J2:M2"/>
    <mergeCell ref="O2:R2"/>
    <mergeCell ref="D2:D52"/>
    <mergeCell ref="N2:N53"/>
    <mergeCell ref="A48:A49"/>
    <mergeCell ref="A51:A52"/>
    <mergeCell ref="A30:A31"/>
    <mergeCell ref="A33:A34"/>
    <mergeCell ref="A39:A40"/>
    <mergeCell ref="A42:A43"/>
    <mergeCell ref="A45:A46"/>
    <mergeCell ref="A36:A37"/>
  </mergeCells>
  <phoneticPr fontId="8" type="noConversion"/>
  <pageMargins left="0.11811023622047245" right="0.11811023622047245" top="0.15748031496062992" bottom="0.15748031496062992" header="0.11811023622047245" footer="0.11811023622047245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各班座位分布表</vt:lpstr>
      <vt:lpstr>A1区</vt:lpstr>
      <vt:lpstr>A2区</vt:lpstr>
      <vt:lpstr>B1区 </vt:lpstr>
      <vt:lpstr>B2区</vt:lpstr>
      <vt:lpstr>大食堂3楼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tw</cp:lastModifiedBy>
  <cp:lastPrinted>2019-09-01T05:49:24Z</cp:lastPrinted>
  <dcterms:created xsi:type="dcterms:W3CDTF">2002-04-18T14:06:45Z</dcterms:created>
  <dcterms:modified xsi:type="dcterms:W3CDTF">2019-09-01T11:43:01Z</dcterms:modified>
</cp:coreProperties>
</file>